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навчальний відділ 26-27\21.04 відправка 2\"/>
    </mc:Choice>
  </mc:AlternateContent>
  <bookViews>
    <workbookView xWindow="0" yWindow="0" windowWidth="15360" windowHeight="5145" firstSheet="2" activeTab="7"/>
  </bookViews>
  <sheets>
    <sheet name="бюджет" sheetId="2" state="hidden" r:id="rId1"/>
    <sheet name="до наказу МК-21-1зм" sheetId="14" state="hidden" r:id="rId2"/>
    <sheet name="тит ЗО" sheetId="13" r:id="rId3"/>
    <sheet name="План МКТ (новий)" sheetId="9" state="hidden" r:id="rId4"/>
    <sheet name="План МКТ" sheetId="8" state="hidden" r:id="rId5"/>
    <sheet name="Маркетинг" sheetId="7" state="hidden" r:id="rId6"/>
    <sheet name="до наказу" sheetId="11" state="hidden" r:id="rId7"/>
    <sheet name="План МК  (2026-2027)" sheetId="12" r:id="rId8"/>
  </sheets>
  <externalReferences>
    <externalReference r:id="rId9"/>
  </externalReferences>
  <definedNames>
    <definedName name="_xlnm.Print_Titles" localSheetId="7">'План МК  (2026-2027)'!$9:$9</definedName>
    <definedName name="_xlnm.Print_Titles" localSheetId="4">'План МКТ'!$9:$9</definedName>
    <definedName name="_xlnm.Print_Titles" localSheetId="3">'План МКТ (новий)'!$9:$9</definedName>
    <definedName name="_xlnm.Print_Area" localSheetId="0">бюджет!$A$1:$K$16</definedName>
    <definedName name="_xlnm.Print_Area" localSheetId="7">'План МК  (2026-2027)'!$A$1:$AA$74</definedName>
    <definedName name="_xlnm.Print_Area" localSheetId="4">'План МКТ'!$A$1:$AA$66</definedName>
    <definedName name="_xlnm.Print_Area" localSheetId="3">'План МКТ (новий)'!$A$1:$AA$70</definedName>
    <definedName name="_xlnm.Print_Area" localSheetId="2">'тит ЗО'!$A$1:$BA$32</definedName>
  </definedNames>
  <calcPr calcId="162913"/>
</workbook>
</file>

<file path=xl/calcChain.xml><?xml version="1.0" encoding="utf-8"?>
<calcChain xmlns="http://schemas.openxmlformats.org/spreadsheetml/2006/main">
  <c r="P31" i="14" l="1"/>
  <c r="L31" i="14"/>
  <c r="K31" i="14"/>
  <c r="J31" i="14"/>
  <c r="I31" i="14"/>
  <c r="H31" i="14"/>
  <c r="G31" i="14"/>
  <c r="F31" i="14"/>
  <c r="C31" i="14"/>
  <c r="B31" i="14"/>
  <c r="A31" i="14"/>
  <c r="P30" i="14"/>
  <c r="L30" i="14"/>
  <c r="K30" i="14"/>
  <c r="J30" i="14"/>
  <c r="I30" i="14"/>
  <c r="H30" i="14"/>
  <c r="G30" i="14"/>
  <c r="F30" i="14"/>
  <c r="C30" i="14"/>
  <c r="B30" i="14"/>
  <c r="A30" i="14"/>
  <c r="P29" i="14"/>
  <c r="L29" i="14"/>
  <c r="K29" i="14"/>
  <c r="J29" i="14"/>
  <c r="I29" i="14"/>
  <c r="H29" i="14"/>
  <c r="G29" i="14"/>
  <c r="F29" i="14"/>
  <c r="C29" i="14"/>
  <c r="B29" i="14"/>
  <c r="A29" i="14"/>
  <c r="P28" i="14"/>
  <c r="L28" i="14"/>
  <c r="K28" i="14"/>
  <c r="J28" i="14"/>
  <c r="I28" i="14"/>
  <c r="H28" i="14"/>
  <c r="G28" i="14"/>
  <c r="F28" i="14"/>
  <c r="C28" i="14"/>
  <c r="B28" i="14"/>
  <c r="A28" i="14"/>
  <c r="P27" i="14"/>
  <c r="L27" i="14"/>
  <c r="K27" i="14"/>
  <c r="J27" i="14"/>
  <c r="I27" i="14"/>
  <c r="H27" i="14"/>
  <c r="G27" i="14"/>
  <c r="F27" i="14"/>
  <c r="C27" i="14"/>
  <c r="B27" i="14"/>
  <c r="A27" i="14"/>
  <c r="P26" i="14"/>
  <c r="L26" i="14"/>
  <c r="K26" i="14"/>
  <c r="J26" i="14"/>
  <c r="I26" i="14"/>
  <c r="H26" i="14"/>
  <c r="G26" i="14"/>
  <c r="F26" i="14"/>
  <c r="C26" i="14"/>
  <c r="B26" i="14"/>
  <c r="A26" i="14"/>
  <c r="P25" i="14"/>
  <c r="L25" i="14"/>
  <c r="K25" i="14"/>
  <c r="J25" i="14"/>
  <c r="I25" i="14"/>
  <c r="H25" i="14"/>
  <c r="G25" i="14"/>
  <c r="F25" i="14"/>
  <c r="B25" i="14"/>
  <c r="A25" i="14"/>
  <c r="P24" i="14"/>
  <c r="L24" i="14"/>
  <c r="K24" i="14"/>
  <c r="J24" i="14"/>
  <c r="I24" i="14"/>
  <c r="H24" i="14"/>
  <c r="G24" i="14"/>
  <c r="F24" i="14"/>
  <c r="C24" i="14"/>
  <c r="B24" i="14"/>
  <c r="A24" i="14"/>
  <c r="P23" i="14"/>
  <c r="L23" i="14"/>
  <c r="K23" i="14"/>
  <c r="J23" i="14"/>
  <c r="I23" i="14"/>
  <c r="H23" i="14"/>
  <c r="G23" i="14"/>
  <c r="F23" i="14"/>
  <c r="C23" i="14"/>
  <c r="B23" i="14"/>
  <c r="A23" i="14"/>
  <c r="P22" i="14"/>
  <c r="L22" i="14"/>
  <c r="K22" i="14"/>
  <c r="J22" i="14"/>
  <c r="I22" i="14"/>
  <c r="H22" i="14"/>
  <c r="G22" i="14"/>
  <c r="F22" i="14"/>
  <c r="C22" i="14"/>
  <c r="B22" i="14"/>
  <c r="A22" i="14"/>
  <c r="P21" i="14"/>
  <c r="L21" i="14"/>
  <c r="K21" i="14"/>
  <c r="J21" i="14"/>
  <c r="I21" i="14"/>
  <c r="H21" i="14"/>
  <c r="G21" i="14"/>
  <c r="F21" i="14"/>
  <c r="C21" i="14"/>
  <c r="B21" i="14"/>
  <c r="A21" i="14"/>
  <c r="P20" i="14"/>
  <c r="L20" i="14"/>
  <c r="K20" i="14"/>
  <c r="J20" i="14"/>
  <c r="I20" i="14"/>
  <c r="H20" i="14"/>
  <c r="G20" i="14"/>
  <c r="F20" i="14"/>
  <c r="C20" i="14"/>
  <c r="B20" i="14"/>
  <c r="A20" i="14"/>
  <c r="P19" i="14"/>
  <c r="L19" i="14"/>
  <c r="K19" i="14"/>
  <c r="J19" i="14"/>
  <c r="I19" i="14"/>
  <c r="H19" i="14"/>
  <c r="G19" i="14"/>
  <c r="F19" i="14"/>
  <c r="C19" i="14"/>
  <c r="B19" i="14"/>
  <c r="A19" i="14"/>
  <c r="P16" i="14"/>
  <c r="L16" i="14"/>
  <c r="K16" i="14"/>
  <c r="J16" i="14"/>
  <c r="I16" i="14"/>
  <c r="H16" i="14"/>
  <c r="G16" i="14"/>
  <c r="F16" i="14"/>
  <c r="C16" i="14"/>
  <c r="B16" i="14"/>
  <c r="A16" i="14"/>
  <c r="P15" i="14"/>
  <c r="L15" i="14"/>
  <c r="K15" i="14"/>
  <c r="J15" i="14"/>
  <c r="I15" i="14"/>
  <c r="H15" i="14"/>
  <c r="G15" i="14"/>
  <c r="F15" i="14"/>
  <c r="C15" i="14"/>
  <c r="B15" i="14"/>
  <c r="A15" i="14"/>
  <c r="P14" i="14"/>
  <c r="L14" i="14"/>
  <c r="K14" i="14"/>
  <c r="J14" i="14"/>
  <c r="I14" i="14"/>
  <c r="H14" i="14"/>
  <c r="G14" i="14"/>
  <c r="F14" i="14"/>
  <c r="C14" i="14"/>
  <c r="B14" i="14"/>
  <c r="A14" i="14"/>
  <c r="P13" i="14"/>
  <c r="L13" i="14"/>
  <c r="K13" i="14"/>
  <c r="J13" i="14"/>
  <c r="I13" i="14"/>
  <c r="H13" i="14"/>
  <c r="G13" i="14"/>
  <c r="F13" i="14"/>
  <c r="C13" i="14"/>
  <c r="B13" i="14"/>
  <c r="A13" i="14"/>
  <c r="P12" i="14"/>
  <c r="L12" i="14"/>
  <c r="K12" i="14"/>
  <c r="J12" i="14"/>
  <c r="I12" i="14"/>
  <c r="H12" i="14"/>
  <c r="G12" i="14"/>
  <c r="F12" i="14"/>
  <c r="B12" i="14"/>
  <c r="A12" i="14"/>
  <c r="P11" i="14"/>
  <c r="L11" i="14"/>
  <c r="K11" i="14"/>
  <c r="J11" i="14"/>
  <c r="I11" i="14"/>
  <c r="H11" i="14"/>
  <c r="G11" i="14"/>
  <c r="F11" i="14"/>
  <c r="C11" i="14"/>
  <c r="B11" i="14"/>
  <c r="A11" i="14"/>
  <c r="P10" i="14"/>
  <c r="L10" i="14"/>
  <c r="K10" i="14"/>
  <c r="J10" i="14"/>
  <c r="I10" i="14"/>
  <c r="H10" i="14"/>
  <c r="G10" i="14"/>
  <c r="F10" i="14"/>
  <c r="C10" i="14"/>
  <c r="B10" i="14"/>
  <c r="A10" i="14"/>
  <c r="P9" i="14"/>
  <c r="L9" i="14"/>
  <c r="K9" i="14"/>
  <c r="J9" i="14"/>
  <c r="I9" i="14"/>
  <c r="H9" i="14"/>
  <c r="G9" i="14"/>
  <c r="F9" i="14"/>
  <c r="C9" i="14"/>
  <c r="B9" i="14"/>
  <c r="A9" i="14"/>
  <c r="P8" i="14"/>
  <c r="L8" i="14"/>
  <c r="K8" i="14"/>
  <c r="J8" i="14"/>
  <c r="I8" i="14"/>
  <c r="H8" i="14"/>
  <c r="G8" i="14"/>
  <c r="F8" i="14"/>
  <c r="C8" i="14"/>
  <c r="B8" i="14"/>
  <c r="A8" i="14"/>
  <c r="P7" i="14"/>
  <c r="L7" i="14"/>
  <c r="K7" i="14"/>
  <c r="J7" i="14"/>
  <c r="I7" i="14"/>
  <c r="H7" i="14"/>
  <c r="G7" i="14"/>
  <c r="F7" i="14"/>
  <c r="C7" i="14"/>
  <c r="B7" i="14"/>
  <c r="A7" i="14"/>
  <c r="P6" i="14"/>
  <c r="L6" i="14"/>
  <c r="K6" i="14"/>
  <c r="J6" i="14"/>
  <c r="I6" i="14"/>
  <c r="H6" i="14"/>
  <c r="G6" i="14"/>
  <c r="F6" i="14"/>
  <c r="C6" i="14"/>
  <c r="B6" i="14"/>
  <c r="A6" i="14"/>
  <c r="P5" i="14"/>
  <c r="L5" i="14"/>
  <c r="K5" i="14"/>
  <c r="J5" i="14"/>
  <c r="I5" i="14"/>
  <c r="H5" i="14"/>
  <c r="G5" i="14"/>
  <c r="F5" i="14"/>
  <c r="C5" i="14"/>
  <c r="B5" i="14"/>
  <c r="A5" i="14"/>
  <c r="P4" i="14"/>
  <c r="L4" i="14"/>
  <c r="K4" i="14"/>
  <c r="J4" i="14"/>
  <c r="I4" i="14"/>
  <c r="H4" i="14"/>
  <c r="G4" i="14"/>
  <c r="F4" i="14"/>
  <c r="C4" i="14"/>
  <c r="B4" i="14"/>
  <c r="A4" i="14"/>
  <c r="O53" i="12" l="1"/>
  <c r="K53" i="12"/>
  <c r="H40" i="12"/>
  <c r="H39" i="12"/>
  <c r="N37" i="12"/>
  <c r="L37" i="12"/>
  <c r="K37" i="12"/>
  <c r="K54" i="12" s="1"/>
  <c r="J37" i="12"/>
  <c r="I37" i="12"/>
  <c r="W31" i="13"/>
  <c r="T31" i="13"/>
  <c r="N31" i="13"/>
  <c r="O30" i="12"/>
  <c r="H52" i="12" l="1"/>
  <c r="H45" i="12"/>
  <c r="G53" i="12"/>
  <c r="H33" i="12"/>
  <c r="M33" i="12" s="1"/>
  <c r="I64" i="12" l="1"/>
  <c r="H64" i="12"/>
  <c r="AA56" i="12"/>
  <c r="Z56" i="12"/>
  <c r="Y56" i="12"/>
  <c r="V53" i="12"/>
  <c r="U53" i="12"/>
  <c r="T53" i="12"/>
  <c r="S53" i="12"/>
  <c r="R53" i="12"/>
  <c r="Q53" i="12"/>
  <c r="H51" i="12"/>
  <c r="H50" i="12"/>
  <c r="H49" i="12"/>
  <c r="H48" i="12"/>
  <c r="H47" i="12"/>
  <c r="H46" i="12"/>
  <c r="H44" i="12"/>
  <c r="I53" i="12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O54" i="12" s="1"/>
  <c r="O55" i="12" s="1"/>
  <c r="G37" i="12"/>
  <c r="G54" i="12" s="1"/>
  <c r="H36" i="12"/>
  <c r="H35" i="12"/>
  <c r="M35" i="12" s="1"/>
  <c r="H34" i="12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G22" i="12"/>
  <c r="H21" i="12"/>
  <c r="H20" i="12"/>
  <c r="H19" i="12"/>
  <c r="H18" i="12"/>
  <c r="H17" i="12"/>
  <c r="H16" i="12"/>
  <c r="AA14" i="12"/>
  <c r="AA30" i="12" s="1"/>
  <c r="Z14" i="12"/>
  <c r="Z30" i="12" s="1"/>
  <c r="Y14" i="12"/>
  <c r="Y30" i="12" s="1"/>
  <c r="X14" i="12"/>
  <c r="X30" i="12" s="1"/>
  <c r="W14" i="12"/>
  <c r="G14" i="12"/>
  <c r="H13" i="12"/>
  <c r="H12" i="12"/>
  <c r="H11" i="12"/>
  <c r="H37" i="12" l="1"/>
  <c r="M34" i="12"/>
  <c r="M37" i="12" s="1"/>
  <c r="M28" i="12"/>
  <c r="M29" i="12" s="1"/>
  <c r="Q54" i="12"/>
  <c r="S54" i="12"/>
  <c r="U54" i="12"/>
  <c r="G30" i="12"/>
  <c r="O56" i="12"/>
  <c r="H14" i="12"/>
  <c r="H53" i="12"/>
  <c r="H54" i="12" s="1"/>
  <c r="R54" i="12"/>
  <c r="T54" i="12"/>
  <c r="V54" i="12"/>
  <c r="M64" i="12"/>
  <c r="I30" i="12"/>
  <c r="P56" i="12"/>
  <c r="M24" i="12"/>
  <c r="G55" i="12"/>
  <c r="Q61" i="12" s="1"/>
  <c r="W61" i="12" s="1"/>
  <c r="H22" i="12"/>
  <c r="W22" i="12"/>
  <c r="W30" i="12" s="1"/>
  <c r="M25" i="12"/>
  <c r="I54" i="12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C24" i="11"/>
  <c r="C18" i="11"/>
  <c r="C12" i="11"/>
  <c r="C3" i="11"/>
  <c r="M53" i="12" l="1"/>
  <c r="H30" i="12"/>
  <c r="H55" i="12" s="1"/>
  <c r="Q62" i="12"/>
  <c r="M54" i="12"/>
  <c r="N56" i="12"/>
  <c r="I55" i="12"/>
  <c r="M26" i="12"/>
  <c r="C6" i="11"/>
  <c r="C15" i="11"/>
  <c r="C21" i="11"/>
  <c r="I59" i="9"/>
  <c r="H59" i="9"/>
  <c r="M30" i="12" l="1"/>
  <c r="M55" i="12" s="1"/>
  <c r="M59" i="9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I43" i="9" l="1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K21" i="7" l="1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U56" i="12" l="1"/>
  <c r="Q56" i="12"/>
  <c r="S56" i="12"/>
  <c r="U51" i="9"/>
  <c r="S14" i="12"/>
  <c r="S30" i="12"/>
  <c r="S55" i="12"/>
  <c r="Q51" i="9"/>
  <c r="V56" i="12"/>
  <c r="R14" i="9"/>
  <c r="R30" i="9"/>
  <c r="R50" i="9"/>
  <c r="R51" i="9"/>
  <c r="U14" i="12"/>
  <c r="U30" i="12"/>
  <c r="U55" i="12"/>
  <c r="T51" i="9"/>
  <c r="T14" i="12"/>
  <c r="T30" i="12"/>
  <c r="T55" i="12"/>
  <c r="T56" i="12"/>
  <c r="S14" i="9"/>
  <c r="S30" i="9"/>
  <c r="S50" i="9"/>
  <c r="S51" i="9"/>
  <c r="V14" i="9"/>
  <c r="V30" i="9"/>
  <c r="V50" i="9"/>
  <c r="V51" i="9"/>
  <c r="T14" i="9"/>
  <c r="T30" i="9"/>
  <c r="T50" i="9"/>
  <c r="Q14" i="9"/>
  <c r="Q30" i="9"/>
  <c r="Q50" i="9"/>
  <c r="V14" i="12"/>
  <c r="V30" i="12"/>
  <c r="V55" i="12"/>
  <c r="Q14" i="12"/>
  <c r="Q30" i="12"/>
  <c r="Q55" i="12"/>
  <c r="U14" i="9"/>
  <c r="U30" i="9"/>
  <c r="U50" i="9"/>
  <c r="R14" i="12"/>
  <c r="R30" i="12"/>
  <c r="R55" i="12"/>
  <c r="R56" i="12"/>
</calcChain>
</file>

<file path=xl/sharedStrings.xml><?xml version="1.0" encoding="utf-8"?>
<sst xmlns="http://schemas.openxmlformats.org/spreadsheetml/2006/main" count="923" uniqueCount="317">
  <si>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</si>
  <si>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</si>
  <si>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</si>
  <si>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</si>
  <si>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</si>
  <si>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</si>
  <si>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</si>
  <si>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</si>
  <si>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</si>
  <si>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</si>
  <si>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</si>
  <si>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</si>
  <si>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</si>
  <si>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</si>
  <si>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</si>
  <si>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</si>
  <si>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</si>
  <si>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</si>
  <si>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</si>
  <si>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</si>
  <si>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</si>
  <si>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</si>
  <si>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</si>
  <si>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</si>
  <si>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</si>
  <si>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</si>
  <si>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</si>
  <si>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</si>
  <si>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</si>
  <si>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</si>
  <si>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</si>
  <si>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</si>
  <si>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</si>
  <si>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</si>
  <si>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</si>
  <si>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</si>
  <si>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</si>
  <si>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</si>
  <si>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</si>
  <si>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</si>
  <si>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</si>
  <si>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</si>
  <si>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</si>
  <si>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</si>
  <si>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</si>
  <si>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</si>
  <si>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</si>
  <si>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</si>
  <si>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</si>
  <si>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</si>
  <si>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</si>
  <si>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</si>
  <si>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</si>
  <si>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</si>
  <si>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</si>
  <si>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</si>
  <si>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</si>
  <si>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</si>
  <si>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</si>
  <si>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</si>
  <si>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</si>
  <si>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</si>
  <si>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</si>
  <si>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</si>
  <si>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</si>
  <si>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</si>
  <si>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</si>
  <si>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</si>
  <si>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</si>
  <si>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</si>
  <si>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</si>
  <si>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</si>
  <si>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</si>
  <si>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</si>
  <si>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</si>
  <si>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</si>
  <si>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</si>
  <si>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</si>
  <si>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</si>
  <si>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</si>
  <si>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</si>
  <si>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</si>
  <si>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</si>
  <si>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</si>
  <si>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</si>
  <si>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</si>
  <si>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</si>
  <si>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</si>
  <si>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</si>
  <si>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</si>
  <si>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</si>
  <si>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</si>
  <si>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</si>
  <si>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</si>
  <si>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</si>
  <si>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</si>
  <si>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</si>
  <si>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</si>
  <si>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</si>
  <si>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</si>
  <si>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</si>
  <si>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</si>
  <si>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На основі ступенів бакалавра, магістра, освітньо-кваліфікаційного рівня спеціаліста</t>
  </si>
  <si>
    <t xml:space="preserve">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</si>
  <si>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</si>
  <si>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</si>
  <si>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</si>
  <si>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</si>
  <si>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</si>
  <si>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</si>
  <si>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</si>
  <si>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</si>
  <si>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</si>
  <si>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</si>
  <si>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</si>
  <si>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</si>
  <si>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</si>
  <si>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</si>
  <si>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</si>
  <si>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</si>
  <si>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</si>
  <si>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</si>
  <si>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</si>
  <si>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</si>
  <si>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</si>
  <si>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</si>
  <si>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</si>
  <si>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</si>
  <si>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</si>
  <si>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</si>
  <si>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</si>
  <si>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</si>
  <si>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</si>
  <si>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</si>
  <si>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</si>
  <si>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</si>
  <si>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</si>
  <si>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</si>
  <si>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</si>
  <si>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</si>
  <si>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</si>
  <si>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</si>
  <si>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</si>
  <si>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</si>
  <si>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</si>
  <si>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</si>
  <si>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</si>
  <si>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</si>
  <si>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</si>
  <si>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</si>
  <si>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</si>
  <si>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</si>
  <si>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</si>
  <si>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</si>
  <si>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</si>
  <si>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</si>
  <si>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</si>
  <si>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</si>
  <si>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</si>
  <si>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</si>
  <si>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</si>
  <si>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</si>
  <si>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</si>
  <si>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</si>
  <si>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</si>
  <si>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</si>
  <si>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</si>
  <si>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</si>
  <si>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</si>
  <si>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</si>
  <si>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</si>
  <si>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</si>
  <si>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</si>
  <si>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</si>
  <si>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</si>
  <si>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</si>
  <si>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</si>
  <si>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</si>
  <si>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</si>
  <si>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</si>
  <si>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</si>
  <si>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</si>
  <si>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</si>
  <si>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</si>
  <si>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</si>
  <si>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</si>
  <si>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</si>
  <si>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</si>
  <si>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</si>
  <si>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</si>
  <si>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</si>
  <si>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</si>
  <si>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№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</si>
  <si>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</si>
  <si>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</si>
  <si>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</si>
  <si>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</si>
  <si>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</si>
  <si>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</si>
  <si>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</si>
  <si>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</si>
  <si>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</si>
  <si>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</si>
  <si>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</si>
  <si>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</si>
  <si>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</si>
  <si>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</si>
  <si>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</si>
  <si>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</si>
  <si>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</si>
  <si>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</si>
  <si>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</si>
  <si>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</si>
  <si>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</si>
  <si>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</si>
  <si>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</si>
  <si>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</si>
  <si>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</si>
  <si>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</si>
  <si>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</si>
  <si>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</si>
  <si>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</si>
  <si>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</si>
  <si>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</si>
  <si>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</si>
  <si>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</si>
  <si>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</si>
  <si>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</si>
  <si>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</si>
  <si>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</si>
  <si>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</si>
  <si>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</si>
  <si>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</si>
  <si>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</si>
  <si>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</si>
  <si>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</si>
  <si>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</si>
  <si>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</si>
  <si>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</si>
  <si>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</si>
  <si>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</si>
  <si>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</si>
  <si>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</si>
  <si>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</si>
  <si>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</si>
  <si>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</si>
  <si>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</si>
  <si>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</si>
  <si>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</si>
  <si>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</si>
  <si>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4/0</t>
  </si>
  <si>
    <t>6/0</t>
  </si>
  <si>
    <t>2/0</t>
  </si>
  <si>
    <t>8/0</t>
  </si>
  <si>
    <t>10/0</t>
  </si>
  <si>
    <t>4/2</t>
  </si>
  <si>
    <t>0/2</t>
  </si>
  <si>
    <t>4/4</t>
  </si>
  <si>
    <t>8/4</t>
  </si>
  <si>
    <t>20/10</t>
  </si>
  <si>
    <t>8/6</t>
  </si>
  <si>
    <t>16/8</t>
  </si>
  <si>
    <t>30/10</t>
  </si>
  <si>
    <t>14/6</t>
  </si>
  <si>
    <t>24/8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</si>
  <si>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</si>
  <si>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</si>
  <si>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форма навчання:     заочна</t>
  </si>
  <si>
    <t xml:space="preserve">       І . ГРАФІК ОСВІТНЬОГО ПРОЦЕСУ</t>
  </si>
  <si>
    <t>Н</t>
  </si>
  <si>
    <t>С/П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</si>
  <si>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</si>
  <si>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</si>
  <si>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</si>
  <si>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Атест.</t>
  </si>
  <si>
    <t>16/0</t>
  </si>
  <si>
    <t>24/0</t>
  </si>
  <si>
    <t>12/0</t>
  </si>
  <si>
    <t>20/0</t>
  </si>
  <si>
    <t>64/10</t>
  </si>
  <si>
    <t>34/6</t>
  </si>
  <si>
    <t>44/8</t>
  </si>
  <si>
    <t>48/8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</si>
  <si>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Маркетинг</t>
    </r>
  </si>
  <si>
    <t>Кваліфікація: магістр з маркетингу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</si>
  <si>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</si>
  <si>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</si>
  <si>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</si>
  <si>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</si>
  <si>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</si>
  <si>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</si>
  <si>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</si>
  <si>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</si>
  <si>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</si>
  <si>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</si>
  <si>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</si>
  <si>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</si>
  <si>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</si>
  <si>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</si>
  <si>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ФЕМ</t>
  </si>
  <si>
    <t>другий</t>
  </si>
  <si>
    <t>2 семестр</t>
  </si>
  <si>
    <t>МК-23-1зм</t>
  </si>
  <si>
    <t>кред</t>
  </si>
  <si>
    <t>Вибіркові дисципліни циклу професійної підготовки (2 дисц)</t>
  </si>
  <si>
    <t>Вибіркові дисципліни циклу професійної підготовки (3 дисц)</t>
  </si>
  <si>
    <t>ні</t>
  </si>
  <si>
    <t>Н/П</t>
  </si>
  <si>
    <t>Т</t>
  </si>
  <si>
    <t>протокол № 9</t>
  </si>
  <si>
    <r>
      <t xml:space="preserve">з галузі знань 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</si>
  <si>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 D5 Маркетинг</t>
    </r>
  </si>
  <si>
    <t>"    "  квітня      2026 р.</t>
  </si>
  <si>
    <t>В.о. ректора ________________________</t>
  </si>
  <si>
    <t>(Томашевський Р.С.)</t>
  </si>
  <si>
    <t>Директор ЦДЗО</t>
  </si>
  <si>
    <t>М.М. Федоров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</si>
</sst>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25" fillId="0" borderId="0"/>
  </cellStyleXfs>
  <cellXfs count="109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2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5" xfId="0" applyNumberFormat="1" applyFont="1" applyFill="1" applyBorder="1" applyAlignment="1" applyProtection="1">
      <alignment horizontal="center" vertical="center"/>
    </xf>
    <xf numFmtId="0" fontId="2" fillId="0" borderId="67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2" fillId="0" borderId="9" xfId="0" applyFont="1" applyBorder="1"/>
    <xf numFmtId="0" fontId="2" fillId="0" borderId="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6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5" fontId="2" fillId="0" borderId="67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164" fontId="6" fillId="0" borderId="11" xfId="0" applyNumberFormat="1" applyFont="1" applyFill="1" applyBorder="1" applyAlignment="1" applyProtection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3" xfId="0" applyFont="1" applyBorder="1" applyAlignment="1">
      <alignment wrapText="1"/>
    </xf>
    <xf numFmtId="165" fontId="2" fillId="0" borderId="83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6" fillId="0" borderId="72" xfId="0" applyNumberFormat="1" applyFont="1" applyFill="1" applyBorder="1" applyAlignment="1" applyProtection="1">
      <alignment horizontal="center" vertical="center"/>
    </xf>
    <xf numFmtId="166" fontId="6" fillId="0" borderId="72" xfId="0" applyNumberFormat="1" applyFont="1" applyFill="1" applyBorder="1" applyAlignment="1" applyProtection="1">
      <alignment horizontal="center" vertical="center"/>
    </xf>
    <xf numFmtId="166" fontId="6" fillId="0" borderId="95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5" fontId="24" fillId="3" borderId="16" xfId="2" applyNumberFormat="1" applyFont="1" applyFill="1" applyBorder="1" applyAlignment="1" applyProtection="1">
      <alignment horizontal="center" vertical="center"/>
    </xf>
    <xf numFmtId="165" fontId="23" fillId="3" borderId="39" xfId="2" applyNumberFormat="1" applyFont="1" applyFill="1" applyBorder="1" applyAlignment="1" applyProtection="1">
      <alignment horizontal="center" vertical="center"/>
    </xf>
    <xf numFmtId="0" fontId="2" fillId="3" borderId="67" xfId="0" applyFont="1" applyFill="1" applyBorder="1" applyAlignment="1">
      <alignment wrapText="1"/>
    </xf>
    <xf numFmtId="0" fontId="2" fillId="3" borderId="64" xfId="0" applyFont="1" applyFill="1" applyBorder="1" applyAlignment="1">
      <alignment wrapText="1"/>
    </xf>
    <xf numFmtId="0" fontId="2" fillId="0" borderId="49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2" borderId="51" xfId="2" applyNumberFormat="1" applyFont="1" applyFill="1" applyBorder="1" applyAlignment="1" applyProtection="1">
      <alignment horizontal="center" vertical="center"/>
    </xf>
    <xf numFmtId="0" fontId="2" fillId="2" borderId="50" xfId="2" applyNumberFormat="1" applyFont="1" applyFill="1" applyBorder="1" applyAlignment="1" applyProtection="1">
      <alignment horizontal="center" vertical="center"/>
    </xf>
    <xf numFmtId="0" fontId="2" fillId="2" borderId="57" xfId="2" applyNumberFormat="1" applyFont="1" applyFill="1" applyBorder="1" applyAlignment="1" applyProtection="1">
      <alignment horizontal="center" vertical="center"/>
    </xf>
    <xf numFmtId="0" fontId="2" fillId="2" borderId="53" xfId="2" applyNumberFormat="1" applyFont="1" applyFill="1" applyBorder="1" applyAlignment="1" applyProtection="1">
      <alignment horizontal="center" vertical="center"/>
    </xf>
    <xf numFmtId="0" fontId="2" fillId="2" borderId="56" xfId="2" applyNumberFormat="1" applyFont="1" applyFill="1" applyBorder="1" applyAlignment="1" applyProtection="1">
      <alignment horizontal="center" vertical="center"/>
    </xf>
    <xf numFmtId="0" fontId="2" fillId="2" borderId="40" xfId="2" applyNumberFormat="1" applyFont="1" applyFill="1" applyBorder="1" applyAlignment="1" applyProtection="1">
      <alignment horizontal="center" vertical="center"/>
    </xf>
    <xf numFmtId="0" fontId="2" fillId="2" borderId="58" xfId="2" applyNumberFormat="1" applyFont="1" applyFill="1" applyBorder="1" applyAlignment="1" applyProtection="1">
      <alignment horizontal="center" vertical="center"/>
    </xf>
    <xf numFmtId="0" fontId="2" fillId="2" borderId="42" xfId="2" applyNumberFormat="1" applyFont="1" applyFill="1" applyBorder="1" applyAlignment="1" applyProtection="1">
      <alignment horizontal="center" vertical="center"/>
    </xf>
    <xf numFmtId="0" fontId="2" fillId="2" borderId="68" xfId="2" applyNumberFormat="1" applyFont="1" applyFill="1" applyBorder="1" applyAlignment="1" applyProtection="1">
      <alignment horizontal="center" vertical="center"/>
    </xf>
    <xf numFmtId="0" fontId="2" fillId="2" borderId="39" xfId="2" applyNumberFormat="1" applyFont="1" applyFill="1" applyBorder="1" applyAlignment="1" applyProtection="1">
      <alignment horizontal="center" vertical="center"/>
    </xf>
    <xf numFmtId="0" fontId="2" fillId="2" borderId="0" xfId="2" applyNumberFormat="1" applyFont="1" applyFill="1" applyBorder="1" applyAlignment="1" applyProtection="1">
      <alignment horizontal="center" vertical="center"/>
    </xf>
    <xf numFmtId="0" fontId="2" fillId="2" borderId="75" xfId="2" applyNumberFormat="1" applyFont="1" applyFill="1" applyBorder="1" applyAlignment="1" applyProtection="1">
      <alignment horizontal="center" vertical="center"/>
    </xf>
    <xf numFmtId="0" fontId="2" fillId="2" borderId="78" xfId="2" applyNumberFormat="1" applyFont="1" applyFill="1" applyBorder="1" applyAlignment="1" applyProtection="1">
      <alignment horizontal="center" vertical="center"/>
    </xf>
    <xf numFmtId="0" fontId="2" fillId="2" borderId="27" xfId="2" applyNumberFormat="1" applyFont="1" applyFill="1" applyBorder="1" applyAlignment="1" applyProtection="1">
      <alignment horizontal="center" vertical="center"/>
    </xf>
    <xf numFmtId="49" fontId="6" fillId="2" borderId="45" xfId="0" applyNumberFormat="1" applyFont="1" applyFill="1" applyBorder="1" applyAlignment="1" applyProtection="1">
      <alignment horizontal="center" vertical="center"/>
    </xf>
    <xf numFmtId="49" fontId="6" fillId="2" borderId="47" xfId="2" applyNumberFormat="1" applyFont="1" applyFill="1" applyBorder="1" applyAlignment="1">
      <alignment vertical="center" wrapText="1"/>
    </xf>
    <xf numFmtId="0" fontId="6" fillId="2" borderId="70" xfId="2" applyFont="1" applyFill="1" applyBorder="1" applyAlignment="1">
      <alignment horizontal="center" vertical="center" wrapText="1"/>
    </xf>
    <xf numFmtId="49" fontId="6" fillId="2" borderId="46" xfId="2" applyNumberFormat="1" applyFont="1" applyFill="1" applyBorder="1" applyAlignment="1">
      <alignment horizontal="center" vertical="center" wrapText="1"/>
    </xf>
    <xf numFmtId="167" fontId="6" fillId="2" borderId="62" xfId="2" applyNumberFormat="1" applyFont="1" applyFill="1" applyBorder="1" applyAlignment="1" applyProtection="1">
      <alignment horizontal="center" vertical="center" wrapText="1"/>
    </xf>
    <xf numFmtId="165" fontId="6" fillId="2" borderId="64" xfId="2" applyNumberFormat="1" applyFont="1" applyFill="1" applyBorder="1" applyAlignment="1" applyProtection="1">
      <alignment horizontal="center" vertical="center"/>
    </xf>
    <xf numFmtId="1" fontId="6" fillId="2" borderId="64" xfId="2" applyNumberFormat="1" applyFont="1" applyFill="1" applyBorder="1" applyAlignment="1" applyProtection="1">
      <alignment horizontal="center" vertical="center"/>
    </xf>
    <xf numFmtId="1" fontId="6" fillId="2" borderId="45" xfId="2" applyNumberFormat="1" applyFont="1" applyFill="1" applyBorder="1" applyAlignment="1" applyProtection="1">
      <alignment horizontal="center" vertical="center"/>
    </xf>
    <xf numFmtId="1" fontId="6" fillId="2" borderId="46" xfId="2" applyNumberFormat="1" applyFont="1" applyFill="1" applyBorder="1" applyAlignment="1" applyProtection="1">
      <alignment horizontal="center" vertical="center"/>
    </xf>
    <xf numFmtId="1" fontId="6" fillId="2" borderId="47" xfId="2" applyNumberFormat="1" applyFont="1" applyFill="1" applyBorder="1" applyAlignment="1" applyProtection="1">
      <alignment horizontal="center" vertical="center"/>
    </xf>
    <xf numFmtId="0" fontId="26" fillId="2" borderId="45" xfId="2" applyFont="1" applyFill="1" applyBorder="1" applyAlignment="1">
      <alignment horizontal="center" vertical="center" wrapText="1"/>
    </xf>
    <xf numFmtId="0" fontId="26" fillId="2" borderId="46" xfId="2" applyFont="1" applyFill="1" applyBorder="1" applyAlignment="1">
      <alignment horizontal="center" vertical="center" wrapText="1"/>
    </xf>
    <xf numFmtId="0" fontId="26" fillId="2" borderId="47" xfId="2" applyFont="1" applyFill="1" applyBorder="1" applyAlignment="1">
      <alignment horizontal="center" vertical="center" wrapText="1"/>
    </xf>
    <xf numFmtId="0" fontId="26" fillId="2" borderId="70" xfId="2" applyFont="1" applyFill="1" applyBorder="1" applyAlignment="1">
      <alignment horizontal="center" vertical="center" wrapText="1"/>
    </xf>
    <xf numFmtId="0" fontId="26" fillId="2" borderId="62" xfId="2" applyFont="1" applyFill="1" applyBorder="1" applyAlignment="1">
      <alignment horizontal="center" vertical="center" wrapText="1"/>
    </xf>
    <xf numFmtId="167" fontId="26" fillId="0" borderId="0" xfId="2" applyNumberFormat="1" applyFont="1" applyFill="1" applyBorder="1" applyAlignment="1" applyProtection="1">
      <alignment vertical="center"/>
    </xf>
    <xf numFmtId="49" fontId="6" fillId="2" borderId="63" xfId="0" applyNumberFormat="1" applyFont="1" applyFill="1" applyBorder="1" applyAlignment="1" applyProtection="1">
      <alignment horizontal="center" vertical="center"/>
    </xf>
    <xf numFmtId="49" fontId="6" fillId="2" borderId="4" xfId="2" applyNumberFormat="1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167" fontId="6" fillId="2" borderId="3" xfId="2" applyNumberFormat="1" applyFont="1" applyFill="1" applyBorder="1" applyAlignment="1" applyProtection="1">
      <alignment horizontal="center" vertical="center" wrapText="1"/>
    </xf>
    <xf numFmtId="165" fontId="6" fillId="2" borderId="67" xfId="2" applyNumberFormat="1" applyFont="1" applyFill="1" applyBorder="1" applyAlignment="1" applyProtection="1">
      <alignment horizontal="center" vertical="center"/>
    </xf>
    <xf numFmtId="1" fontId="6" fillId="2" borderId="67" xfId="2" applyNumberFormat="1" applyFont="1" applyFill="1" applyBorder="1" applyAlignment="1" applyProtection="1">
      <alignment horizontal="center" vertical="center"/>
    </xf>
    <xf numFmtId="1" fontId="6" fillId="2" borderId="63" xfId="2" applyNumberFormat="1" applyFont="1" applyFill="1" applyBorder="1" applyAlignment="1" applyProtection="1">
      <alignment horizontal="center" vertical="center"/>
    </xf>
    <xf numFmtId="1" fontId="6" fillId="2" borderId="2" xfId="2" applyNumberFormat="1" applyFont="1" applyFill="1" applyBorder="1" applyAlignment="1" applyProtection="1">
      <alignment horizontal="center" vertical="center"/>
    </xf>
    <xf numFmtId="1" fontId="6" fillId="2" borderId="4" xfId="2" applyNumberFormat="1" applyFont="1" applyFill="1" applyBorder="1" applyAlignment="1" applyProtection="1">
      <alignment horizontal="center" vertical="center"/>
    </xf>
    <xf numFmtId="0" fontId="26" fillId="2" borderId="63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 applyProtection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65" fontId="27" fillId="0" borderId="16" xfId="2" applyNumberFormat="1" applyFont="1" applyFill="1" applyBorder="1" applyAlignment="1">
      <alignment horizontal="center" vertical="center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15" xfId="2" applyNumberFormat="1" applyFont="1" applyFill="1" applyBorder="1" applyAlignment="1">
      <alignment horizontal="center" vertical="center" wrapText="1"/>
    </xf>
    <xf numFmtId="1" fontId="27" fillId="0" borderId="39" xfId="2" applyNumberFormat="1" applyFont="1" applyFill="1" applyBorder="1" applyAlignment="1">
      <alignment horizontal="center" vertical="center" wrapText="1"/>
    </xf>
    <xf numFmtId="167" fontId="28" fillId="0" borderId="0" xfId="2" applyNumberFormat="1" applyFont="1" applyFill="1" applyBorder="1" applyAlignment="1" applyProtection="1">
      <alignment vertical="center"/>
    </xf>
    <xf numFmtId="49" fontId="6" fillId="2" borderId="43" xfId="0" applyNumberFormat="1" applyFont="1" applyFill="1" applyBorder="1" applyAlignment="1" applyProtection="1">
      <alignment horizontal="center" vertical="center"/>
    </xf>
    <xf numFmtId="49" fontId="6" fillId="2" borderId="49" xfId="2" applyNumberFormat="1" applyFont="1" applyFill="1" applyBorder="1" applyAlignment="1">
      <alignment horizontal="left" vertical="center" wrapText="1"/>
    </xf>
    <xf numFmtId="0" fontId="6" fillId="2" borderId="45" xfId="2" applyFont="1" applyFill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168" fontId="29" fillId="2" borderId="47" xfId="2" applyNumberFormat="1" applyFont="1" applyFill="1" applyBorder="1" applyAlignment="1" applyProtection="1">
      <alignment horizontal="center" vertical="center"/>
    </xf>
    <xf numFmtId="169" fontId="6" fillId="2" borderId="43" xfId="2" applyNumberFormat="1" applyFont="1" applyFill="1" applyBorder="1" applyAlignment="1" applyProtection="1">
      <alignment horizontal="center" vertical="center"/>
    </xf>
    <xf numFmtId="0" fontId="6" fillId="2" borderId="64" xfId="2" applyFont="1" applyFill="1" applyBorder="1" applyAlignment="1">
      <alignment horizontal="center" vertical="center" wrapText="1"/>
    </xf>
    <xf numFmtId="0" fontId="6" fillId="2" borderId="47" xfId="2" applyFont="1" applyFill="1" applyBorder="1" applyAlignment="1">
      <alignment horizontal="center" vertical="center" wrapText="1"/>
    </xf>
    <xf numFmtId="0" fontId="26" fillId="2" borderId="44" xfId="2" applyFont="1" applyFill="1" applyBorder="1" applyAlignment="1">
      <alignment horizontal="center" vertical="center" wrapText="1"/>
    </xf>
    <xf numFmtId="167" fontId="26" fillId="2" borderId="47" xfId="2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horizontal="left" vertical="center" wrapText="1"/>
    </xf>
    <xf numFmtId="0" fontId="6" fillId="2" borderId="6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68" fontId="29" fillId="2" borderId="4" xfId="2" applyNumberFormat="1" applyFont="1" applyFill="1" applyBorder="1" applyAlignment="1" applyProtection="1">
      <alignment horizontal="center" vertical="center"/>
    </xf>
    <xf numFmtId="169" fontId="6" fillId="2" borderId="18" xfId="2" applyNumberFormat="1" applyFont="1" applyFill="1" applyBorder="1" applyAlignment="1" applyProtection="1">
      <alignment horizontal="center" vertical="center"/>
    </xf>
    <xf numFmtId="0" fontId="6" fillId="2" borderId="6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77" xfId="2" applyFont="1" applyFill="1" applyBorder="1" applyAlignment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/>
    </xf>
    <xf numFmtId="0" fontId="2" fillId="2" borderId="6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6" fillId="2" borderId="77" xfId="2" applyFont="1" applyFill="1" applyBorder="1" applyAlignment="1">
      <alignment horizontal="center" vertical="center" wrapText="1"/>
    </xf>
    <xf numFmtId="167" fontId="26" fillId="2" borderId="4" xfId="2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vertical="center" wrapText="1"/>
    </xf>
    <xf numFmtId="49" fontId="6" fillId="2" borderId="19" xfId="0" applyNumberFormat="1" applyFont="1" applyFill="1" applyBorder="1" applyAlignment="1" applyProtection="1">
      <alignment horizontal="center" vertical="center"/>
    </xf>
    <xf numFmtId="167" fontId="6" fillId="2" borderId="6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>
      <alignment horizontal="center" vertical="center" wrapText="1"/>
    </xf>
    <xf numFmtId="1" fontId="6" fillId="2" borderId="39" xfId="2" applyNumberFormat="1" applyFont="1" applyFill="1" applyBorder="1" applyAlignment="1">
      <alignment horizontal="center" vertical="center" wrapText="1"/>
    </xf>
    <xf numFmtId="0" fontId="6" fillId="2" borderId="62" xfId="0" applyNumberFormat="1" applyFont="1" applyFill="1" applyBorder="1" applyAlignment="1" applyProtection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68" fontId="30" fillId="2" borderId="62" xfId="0" applyNumberFormat="1" applyFont="1" applyFill="1" applyBorder="1" applyAlignment="1" applyProtection="1">
      <alignment horizontal="center" vertical="center"/>
    </xf>
    <xf numFmtId="165" fontId="6" fillId="2" borderId="64" xfId="0" applyNumberFormat="1" applyFont="1" applyFill="1" applyBorder="1" applyAlignment="1" applyProtection="1">
      <alignment horizontal="center" vertical="center"/>
    </xf>
    <xf numFmtId="1" fontId="6" fillId="2" borderId="64" xfId="0" applyNumberFormat="1" applyFont="1" applyFill="1" applyBorder="1" applyAlignment="1">
      <alignment horizontal="center" vertical="center" wrapText="1"/>
    </xf>
    <xf numFmtId="165" fontId="6" fillId="2" borderId="45" xfId="2" applyNumberFormat="1" applyFont="1" applyFill="1" applyBorder="1" applyAlignment="1" applyProtection="1">
      <alignment horizontal="center" vertical="center"/>
    </xf>
    <xf numFmtId="165" fontId="6" fillId="2" borderId="46" xfId="2" applyNumberFormat="1" applyFont="1" applyFill="1" applyBorder="1" applyAlignment="1" applyProtection="1">
      <alignment horizontal="center" vertical="center"/>
    </xf>
    <xf numFmtId="1" fontId="6" fillId="2" borderId="62" xfId="2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8" fontId="30" fillId="2" borderId="6" xfId="0" applyNumberFormat="1" applyFont="1" applyFill="1" applyBorder="1" applyAlignment="1" applyProtection="1">
      <alignment horizontal="center" vertical="center"/>
    </xf>
    <xf numFmtId="165" fontId="6" fillId="2" borderId="87" xfId="0" applyNumberFormat="1" applyFont="1" applyFill="1" applyBorder="1" applyAlignment="1" applyProtection="1">
      <alignment horizontal="center" vertical="center"/>
    </xf>
    <xf numFmtId="1" fontId="6" fillId="2" borderId="87" xfId="0" applyNumberFormat="1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5" fontId="6" fillId="2" borderId="28" xfId="2" applyNumberFormat="1" applyFont="1" applyFill="1" applyBorder="1" applyAlignment="1" applyProtection="1">
      <alignment horizontal="center" vertical="center"/>
    </xf>
    <xf numFmtId="165" fontId="6" fillId="2" borderId="7" xfId="2" applyNumberFormat="1" applyFont="1" applyFill="1" applyBorder="1" applyAlignment="1" applyProtection="1">
      <alignment horizontal="center" vertical="center"/>
    </xf>
    <xf numFmtId="1" fontId="6" fillId="2" borderId="6" xfId="2" applyNumberFormat="1" applyFont="1" applyFill="1" applyBorder="1" applyAlignment="1" applyProtection="1">
      <alignment horizontal="center" vertical="center"/>
    </xf>
    <xf numFmtId="1" fontId="6" fillId="2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" fontId="6" fillId="2" borderId="39" xfId="0" applyNumberFormat="1" applyFont="1" applyFill="1" applyBorder="1" applyAlignment="1" applyProtection="1">
      <alignment horizontal="center" vertical="center"/>
    </xf>
    <xf numFmtId="168" fontId="2" fillId="2" borderId="45" xfId="0" applyNumberFormat="1" applyFont="1" applyFill="1" applyBorder="1" applyAlignment="1" applyProtection="1">
      <alignment horizontal="center" vertical="center"/>
    </xf>
    <xf numFmtId="168" fontId="2" fillId="2" borderId="46" xfId="0" applyNumberFormat="1" applyFont="1" applyFill="1" applyBorder="1" applyAlignment="1" applyProtection="1">
      <alignment horizontal="center" vertical="center"/>
    </xf>
    <xf numFmtId="168" fontId="2" fillId="2" borderId="62" xfId="0" applyNumberFormat="1" applyFont="1" applyFill="1" applyBorder="1" applyAlignment="1" applyProtection="1">
      <alignment horizontal="center" vertical="center"/>
    </xf>
    <xf numFmtId="168" fontId="6" fillId="2" borderId="64" xfId="0" applyNumberFormat="1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top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5" fontId="6" fillId="2" borderId="95" xfId="0" applyNumberFormat="1" applyFont="1" applyFill="1" applyBorder="1" applyAlignment="1" applyProtection="1">
      <alignment horizontal="center" vertical="center"/>
    </xf>
    <xf numFmtId="1" fontId="6" fillId="2" borderId="95" xfId="0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165" fontId="6" fillId="2" borderId="61" xfId="2" applyNumberFormat="1" applyFont="1" applyFill="1" applyBorder="1" applyAlignment="1">
      <alignment horizontal="center" vertical="center" wrapText="1"/>
    </xf>
    <xf numFmtId="1" fontId="6" fillId="2" borderId="61" xfId="2" applyNumberFormat="1" applyFont="1" applyFill="1" applyBorder="1" applyAlignment="1">
      <alignment horizontal="center" vertical="center" wrapText="1"/>
    </xf>
    <xf numFmtId="49" fontId="2" fillId="2" borderId="49" xfId="2" applyNumberFormat="1" applyFont="1" applyFill="1" applyBorder="1" applyAlignment="1">
      <alignment vertical="center" wrapText="1"/>
    </xf>
    <xf numFmtId="0" fontId="2" fillId="2" borderId="45" xfId="2" applyNumberFormat="1" applyFont="1" applyFill="1" applyBorder="1" applyAlignment="1" applyProtection="1">
      <alignment horizontal="center" vertical="center"/>
    </xf>
    <xf numFmtId="0" fontId="2" fillId="2" borderId="46" xfId="2" applyNumberFormat="1" applyFont="1" applyFill="1" applyBorder="1" applyAlignment="1" applyProtection="1">
      <alignment horizontal="center" vertical="center"/>
    </xf>
    <xf numFmtId="0" fontId="2" fillId="2" borderId="47" xfId="2" applyNumberFormat="1" applyFont="1" applyFill="1" applyBorder="1" applyAlignment="1" applyProtection="1">
      <alignment horizontal="center" vertical="center"/>
    </xf>
    <xf numFmtId="169" fontId="2" fillId="2" borderId="43" xfId="2" applyNumberFormat="1" applyFont="1" applyFill="1" applyBorder="1" applyAlignment="1" applyProtection="1">
      <alignment horizontal="center" vertical="center"/>
    </xf>
    <xf numFmtId="49" fontId="2" fillId="2" borderId="13" xfId="2" applyNumberFormat="1" applyFont="1" applyFill="1" applyBorder="1" applyAlignment="1">
      <alignment vertical="center" wrapText="1"/>
    </xf>
    <xf numFmtId="165" fontId="6" fillId="2" borderId="16" xfId="2" applyNumberFormat="1" applyFont="1" applyFill="1" applyBorder="1" applyAlignment="1">
      <alignment horizontal="center" vertical="center" wrapText="1"/>
    </xf>
    <xf numFmtId="1" fontId="6" fillId="2" borderId="16" xfId="2" applyNumberFormat="1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>
      <alignment vertical="center" wrapText="1"/>
    </xf>
    <xf numFmtId="0" fontId="2" fillId="0" borderId="70" xfId="0" applyFont="1" applyBorder="1" applyAlignment="1">
      <alignment horizontal="center" vertical="center"/>
    </xf>
    <xf numFmtId="169" fontId="2" fillId="0" borderId="4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49" fontId="2" fillId="0" borderId="18" xfId="0" applyNumberFormat="1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2" fillId="0" borderId="18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8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/>
    </xf>
    <xf numFmtId="1" fontId="2" fillId="0" borderId="63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5" xfId="2" applyNumberFormat="1" applyFont="1" applyFill="1" applyBorder="1" applyAlignment="1">
      <alignment vertical="center" wrapText="1"/>
    </xf>
    <xf numFmtId="0" fontId="2" fillId="0" borderId="5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6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 applyProtection="1">
      <alignment horizontal="center" vertical="center"/>
    </xf>
    <xf numFmtId="1" fontId="6" fillId="2" borderId="39" xfId="2" applyNumberFormat="1" applyFont="1" applyFill="1" applyBorder="1" applyAlignment="1" applyProtection="1">
      <alignment horizontal="center" vertical="center"/>
    </xf>
    <xf numFmtId="1" fontId="6" fillId="2" borderId="13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2" borderId="0" xfId="2" applyNumberFormat="1" applyFont="1" applyFill="1" applyBorder="1" applyAlignment="1" applyProtection="1">
      <alignment horizontal="right" vertical="center"/>
    </xf>
    <xf numFmtId="165" fontId="2" fillId="2" borderId="0" xfId="2" applyNumberFormat="1" applyFont="1" applyFill="1" applyBorder="1" applyAlignment="1" applyProtection="1">
      <alignment horizontal="center" vertical="center"/>
    </xf>
    <xf numFmtId="169" fontId="2" fillId="2" borderId="0" xfId="2" applyNumberFormat="1" applyFont="1" applyFill="1" applyBorder="1" applyAlignment="1" applyProtection="1">
      <alignment horizontal="center" vertical="center"/>
    </xf>
    <xf numFmtId="167" fontId="2" fillId="2" borderId="0" xfId="2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2" fillId="2" borderId="0" xfId="2" applyFont="1" applyFill="1" applyBorder="1" applyAlignment="1">
      <alignment horizontal="left" wrapText="1"/>
    </xf>
    <xf numFmtId="0" fontId="2" fillId="2" borderId="0" xfId="2" applyFont="1" applyFill="1" applyBorder="1" applyAlignment="1">
      <alignment horizontal="center" wrapText="1"/>
    </xf>
    <xf numFmtId="0" fontId="26" fillId="2" borderId="0" xfId="2" applyNumberFormat="1" applyFont="1" applyFill="1" applyBorder="1" applyAlignment="1" applyProtection="1">
      <alignment horizontal="center" vertical="center"/>
    </xf>
    <xf numFmtId="167" fontId="28" fillId="2" borderId="0" xfId="2" applyNumberFormat="1" applyFont="1" applyFill="1" applyBorder="1" applyAlignment="1" applyProtection="1">
      <alignment vertical="center"/>
    </xf>
    <xf numFmtId="167" fontId="28" fillId="2" borderId="0" xfId="2" applyNumberFormat="1" applyFont="1" applyFill="1" applyBorder="1" applyAlignment="1" applyProtection="1">
      <alignment horizontal="center" vertical="center" wrapText="1"/>
    </xf>
    <xf numFmtId="0" fontId="28" fillId="2" borderId="0" xfId="2" applyNumberFormat="1" applyFont="1" applyFill="1" applyBorder="1" applyAlignment="1" applyProtection="1">
      <alignment horizontal="center" vertical="center" wrapText="1"/>
    </xf>
    <xf numFmtId="49" fontId="6" fillId="3" borderId="63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7" xfId="2" applyNumberFormat="1" applyFont="1" applyFill="1" applyBorder="1" applyAlignment="1" applyProtection="1">
      <alignment horizontal="center" vertical="center"/>
    </xf>
    <xf numFmtId="1" fontId="6" fillId="3" borderId="6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26" fillId="3" borderId="63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0" fontId="26" fillId="3" borderId="4" xfId="2" applyFont="1" applyFill="1" applyBorder="1" applyAlignment="1">
      <alignment horizontal="center" vertical="center" wrapText="1"/>
    </xf>
    <xf numFmtId="0" fontId="26" fillId="3" borderId="5" xfId="2" applyFont="1" applyFill="1" applyBorder="1" applyAlignment="1">
      <alignment horizontal="center" vertical="center" wrapText="1"/>
    </xf>
    <xf numFmtId="0" fontId="26" fillId="3" borderId="3" xfId="2" applyFont="1" applyFill="1" applyBorder="1" applyAlignment="1">
      <alignment horizontal="center" vertical="center" wrapText="1"/>
    </xf>
    <xf numFmtId="0" fontId="2" fillId="2" borderId="26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>
      <alignment horizontal="left" wrapText="1"/>
    </xf>
    <xf numFmtId="1" fontId="2" fillId="2" borderId="64" xfId="2" applyNumberFormat="1" applyFont="1" applyFill="1" applyBorder="1" applyAlignment="1" applyProtection="1">
      <alignment horizontal="center" vertical="center"/>
    </xf>
    <xf numFmtId="1" fontId="2" fillId="2" borderId="45" xfId="2" applyNumberFormat="1" applyFont="1" applyFill="1" applyBorder="1" applyAlignment="1" applyProtection="1">
      <alignment horizontal="center" vertical="center"/>
    </xf>
    <xf numFmtId="1" fontId="2" fillId="2" borderId="46" xfId="2" applyNumberFormat="1" applyFont="1" applyFill="1" applyBorder="1" applyAlignment="1" applyProtection="1">
      <alignment horizontal="center" vertical="center"/>
    </xf>
    <xf numFmtId="1" fontId="2" fillId="2" borderId="47" xfId="2" applyNumberFormat="1" applyFont="1" applyFill="1" applyBorder="1" applyAlignment="1" applyProtection="1">
      <alignment horizontal="center" vertical="center"/>
    </xf>
    <xf numFmtId="1" fontId="2" fillId="2" borderId="70" xfId="2" applyNumberFormat="1" applyFont="1" applyFill="1" applyBorder="1" applyAlignment="1" applyProtection="1">
      <alignment horizontal="center" vertical="center"/>
    </xf>
    <xf numFmtId="1" fontId="2" fillId="2" borderId="44" xfId="2" applyNumberFormat="1" applyFont="1" applyFill="1" applyBorder="1" applyAlignment="1" applyProtection="1">
      <alignment horizontal="center" vertical="center"/>
    </xf>
    <xf numFmtId="171" fontId="6" fillId="5" borderId="39" xfId="0" applyNumberFormat="1" applyFont="1" applyFill="1" applyBorder="1" applyAlignment="1" applyProtection="1">
      <alignment horizontal="left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32" fillId="0" borderId="67" xfId="0" applyFont="1" applyBorder="1" applyAlignment="1">
      <alignment wrapText="1"/>
    </xf>
    <xf numFmtId="0" fontId="26" fillId="7" borderId="63" xfId="2" applyFont="1" applyFill="1" applyBorder="1" applyAlignment="1">
      <alignment horizontal="center" vertical="center" wrapText="1"/>
    </xf>
    <xf numFmtId="0" fontId="26" fillId="7" borderId="4" xfId="2" applyFont="1" applyFill="1" applyBorder="1" applyAlignment="1">
      <alignment horizontal="center" vertical="center" wrapText="1"/>
    </xf>
    <xf numFmtId="0" fontId="26" fillId="7" borderId="3" xfId="2" applyFont="1" applyFill="1" applyBorder="1" applyAlignment="1">
      <alignment horizontal="center" vertical="center" wrapText="1"/>
    </xf>
    <xf numFmtId="167" fontId="26" fillId="7" borderId="0" xfId="2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wrapText="1"/>
    </xf>
    <xf numFmtId="165" fontId="2" fillId="7" borderId="67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26" fillId="7" borderId="45" xfId="2" applyFont="1" applyFill="1" applyBorder="1" applyAlignment="1">
      <alignment horizontal="center" vertical="center" wrapText="1"/>
    </xf>
    <xf numFmtId="0" fontId="26" fillId="7" borderId="47" xfId="2" applyFont="1" applyFill="1" applyBorder="1" applyAlignment="1">
      <alignment horizontal="center" vertical="center" wrapText="1"/>
    </xf>
    <xf numFmtId="167" fontId="28" fillId="7" borderId="0" xfId="2" applyNumberFormat="1" applyFont="1" applyFill="1" applyBorder="1" applyAlignment="1" applyProtection="1">
      <alignment vertical="center"/>
    </xf>
    <xf numFmtId="0" fontId="2" fillId="7" borderId="63" xfId="2" applyFont="1" applyFill="1" applyBorder="1" applyAlignment="1">
      <alignment horizontal="center" vertical="center" wrapText="1"/>
    </xf>
    <xf numFmtId="0" fontId="2" fillId="7" borderId="4" xfId="2" applyFont="1" applyFill="1" applyBorder="1" applyAlignment="1">
      <alignment horizontal="center" vertical="center" wrapText="1"/>
    </xf>
    <xf numFmtId="0" fontId="2" fillId="7" borderId="100" xfId="0" applyFont="1" applyFill="1" applyBorder="1" applyAlignment="1">
      <alignment wrapText="1"/>
    </xf>
    <xf numFmtId="0" fontId="23" fillId="7" borderId="64" xfId="0" applyFont="1" applyFill="1" applyBorder="1" applyAlignment="1">
      <alignment horizontal="left" vertical="top" wrapText="1"/>
    </xf>
    <xf numFmtId="165" fontId="2" fillId="7" borderId="64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165" fontId="2" fillId="7" borderId="43" xfId="0" applyNumberFormat="1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167" fontId="28" fillId="7" borderId="0" xfId="0" applyNumberFormat="1" applyFont="1" applyFill="1" applyAlignment="1">
      <alignment vertical="center"/>
    </xf>
    <xf numFmtId="0" fontId="2" fillId="7" borderId="65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63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 applyProtection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wrapText="1"/>
    </xf>
    <xf numFmtId="0" fontId="2" fillId="7" borderId="62" xfId="0" applyFont="1" applyFill="1" applyBorder="1" applyAlignment="1">
      <alignment horizontal="center" vertical="center"/>
    </xf>
    <xf numFmtId="1" fontId="2" fillId="7" borderId="64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wrapText="1"/>
    </xf>
    <xf numFmtId="165" fontId="2" fillId="8" borderId="67" xfId="0" applyNumberFormat="1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67" xfId="0" applyNumberFormat="1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165" fontId="2" fillId="8" borderId="18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2" fillId="7" borderId="3" xfId="0" applyFont="1" applyFill="1" applyBorder="1" applyAlignment="1">
      <alignment horizontal="center" vertical="center"/>
    </xf>
    <xf numFmtId="1" fontId="2" fillId="7" borderId="67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7" borderId="2" xfId="0" applyFont="1" applyFill="1" applyBorder="1"/>
    <xf numFmtId="165" fontId="2" fillId="7" borderId="77" xfId="0" applyNumberFormat="1" applyFont="1" applyFill="1" applyBorder="1" applyAlignment="1">
      <alignment horizontal="center" vertical="center"/>
    </xf>
    <xf numFmtId="0" fontId="2" fillId="7" borderId="53" xfId="2" applyNumberFormat="1" applyFont="1" applyFill="1" applyBorder="1" applyAlignment="1">
      <alignment horizontal="center" vertical="center" wrapText="1"/>
    </xf>
    <xf numFmtId="0" fontId="2" fillId="7" borderId="51" xfId="2" applyNumberFormat="1" applyFont="1" applyFill="1" applyBorder="1" applyAlignment="1">
      <alignment horizontal="center" vertical="center" wrapText="1"/>
    </xf>
    <xf numFmtId="0" fontId="2" fillId="7" borderId="53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8" xfId="2" applyNumberFormat="1" applyFont="1" applyFill="1" applyBorder="1" applyAlignment="1" applyProtection="1">
      <alignment horizontal="center" vertical="center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5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 wrapText="1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6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26" fillId="0" borderId="63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5" xfId="2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62" xfId="2" applyFont="1" applyFill="1" applyBorder="1" applyAlignment="1">
      <alignment horizontal="center" vertical="center" wrapText="1"/>
    </xf>
    <xf numFmtId="168" fontId="29" fillId="0" borderId="47" xfId="2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26" fillId="0" borderId="44" xfId="2" applyFont="1" applyFill="1" applyBorder="1" applyAlignment="1">
      <alignment horizontal="center" vertical="center" wrapText="1"/>
    </xf>
    <xf numFmtId="167" fontId="26" fillId="0" borderId="47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29" fillId="0" borderId="4" xfId="2" applyNumberFormat="1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7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6" fillId="0" borderId="77" xfId="2" applyFont="1" applyFill="1" applyBorder="1" applyAlignment="1">
      <alignment horizontal="center" vertical="center" wrapText="1"/>
    </xf>
    <xf numFmtId="167" fontId="26" fillId="0" borderId="4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>
      <alignment horizontal="center" vertical="center" wrapText="1"/>
    </xf>
    <xf numFmtId="168" fontId="30" fillId="0" borderId="62" xfId="0" applyNumberFormat="1" applyFont="1" applyFill="1" applyBorder="1" applyAlignment="1" applyProtection="1">
      <alignment horizontal="center" vertical="center"/>
    </xf>
    <xf numFmtId="165" fontId="6" fillId="0" borderId="64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46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68" fontId="30" fillId="0" borderId="6" xfId="0" applyNumberFormat="1" applyFont="1" applyFill="1" applyBorder="1" applyAlignment="1" applyProtection="1">
      <alignment horizontal="center" vertical="center"/>
    </xf>
    <xf numFmtId="165" fontId="6" fillId="0" borderId="87" xfId="0" applyNumberFormat="1" applyFont="1" applyFill="1" applyBorder="1" applyAlignment="1" applyProtection="1">
      <alignment horizontal="center" vertical="center"/>
    </xf>
    <xf numFmtId="1" fontId="6" fillId="0" borderId="87" xfId="0" applyNumberFormat="1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165" fontId="6" fillId="0" borderId="58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68" fontId="2" fillId="0" borderId="4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0" fontId="2" fillId="0" borderId="70" xfId="2" applyNumberFormat="1" applyFont="1" applyFill="1" applyBorder="1" applyAlignment="1" applyProtection="1">
      <alignment horizontal="center" vertical="center"/>
    </xf>
    <xf numFmtId="0" fontId="2" fillId="0" borderId="2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6" xfId="2" applyNumberFormat="1" applyFont="1" applyFill="1" applyBorder="1" applyAlignment="1">
      <alignment horizontal="center" vertical="center" wrapText="1"/>
    </xf>
    <xf numFmtId="1" fontId="6" fillId="0" borderId="16" xfId="2" applyNumberFormat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69" fontId="2" fillId="0" borderId="43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65" fontId="6" fillId="0" borderId="39" xfId="2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167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19" fillId="0" borderId="0" xfId="3" applyNumberFormat="1" applyFont="1" applyFill="1" applyBorder="1" applyAlignment="1">
      <alignment horizontal="center"/>
    </xf>
    <xf numFmtId="49" fontId="34" fillId="0" borderId="0" xfId="3" applyNumberFormat="1" applyFont="1" applyFill="1" applyBorder="1" applyAlignment="1">
      <alignment horizontal="center"/>
    </xf>
    <xf numFmtId="0" fontId="35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49" fontId="6" fillId="0" borderId="78" xfId="0" applyNumberFormat="1" applyFont="1" applyFill="1" applyBorder="1" applyAlignment="1" applyProtection="1">
      <alignment horizontal="center" vertical="center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0" fontId="26" fillId="0" borderId="53" xfId="2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5" fontId="27" fillId="0" borderId="39" xfId="2" applyNumberFormat="1" applyFont="1" applyFill="1" applyBorder="1" applyAlignment="1">
      <alignment horizontal="center" vertical="center" wrapText="1"/>
    </xf>
    <xf numFmtId="167" fontId="6" fillId="0" borderId="51" xfId="2" applyNumberFormat="1" applyFont="1" applyFill="1" applyBorder="1" applyAlignment="1" applyProtection="1">
      <alignment horizontal="center" vertical="center"/>
    </xf>
    <xf numFmtId="0" fontId="6" fillId="0" borderId="57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83" xfId="2" applyFont="1" applyFill="1" applyBorder="1" applyAlignment="1">
      <alignment horizontal="center" vertical="center" wrapText="1"/>
    </xf>
    <xf numFmtId="0" fontId="2" fillId="0" borderId="56" xfId="2" applyFont="1" applyFill="1" applyBorder="1" applyAlignment="1">
      <alignment horizontal="center" vertical="center" wrapText="1"/>
    </xf>
    <xf numFmtId="0" fontId="2" fillId="0" borderId="50" xfId="2" applyFont="1" applyFill="1" applyBorder="1" applyAlignment="1">
      <alignment horizontal="center" vertical="center" wrapText="1"/>
    </xf>
    <xf numFmtId="0" fontId="2" fillId="0" borderId="53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49" fontId="6" fillId="0" borderId="41" xfId="2" applyNumberFormat="1" applyFont="1" applyFill="1" applyBorder="1" applyAlignment="1">
      <alignment horizontal="center" vertical="center" wrapText="1"/>
    </xf>
    <xf numFmtId="1" fontId="6" fillId="0" borderId="78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 wrapText="1"/>
    </xf>
    <xf numFmtId="1" fontId="6" fillId="0" borderId="87" xfId="2" applyNumberFormat="1" applyFont="1" applyFill="1" applyBorder="1" applyAlignment="1" applyProtection="1">
      <alignment horizontal="center" vertical="center"/>
    </xf>
    <xf numFmtId="0" fontId="2" fillId="2" borderId="70" xfId="2" applyNumberFormat="1" applyFont="1" applyFill="1" applyBorder="1" applyAlignment="1" applyProtection="1">
      <alignment horizontal="center" vertical="center"/>
    </xf>
    <xf numFmtId="0" fontId="2" fillId="2" borderId="5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09" xfId="0" applyFont="1" applyFill="1" applyBorder="1" applyAlignment="1">
      <alignment horizontal="left" wrapText="1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0" fontId="2" fillId="0" borderId="62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69" fontId="2" fillId="0" borderId="64" xfId="2" applyNumberFormat="1" applyFont="1" applyFill="1" applyBorder="1" applyAlignment="1" applyProtection="1">
      <alignment horizontal="center" vertical="center"/>
    </xf>
    <xf numFmtId="169" fontId="2" fillId="0" borderId="67" xfId="2" applyNumberFormat="1" applyFont="1" applyFill="1" applyBorder="1" applyAlignment="1" applyProtection="1">
      <alignment horizontal="center" vertical="center"/>
    </xf>
    <xf numFmtId="169" fontId="2" fillId="0" borderId="87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49" fontId="6" fillId="0" borderId="77" xfId="2" applyNumberFormat="1" applyFont="1" applyFill="1" applyBorder="1" applyAlignment="1">
      <alignment vertical="center" wrapText="1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167" fontId="6" fillId="0" borderId="42" xfId="2" applyNumberFormat="1" applyFont="1" applyFill="1" applyBorder="1" applyAlignment="1" applyProtection="1">
      <alignment horizontal="center" vertical="center" wrapText="1"/>
    </xf>
    <xf numFmtId="165" fontId="6" fillId="0" borderId="44" xfId="2" applyNumberFormat="1" applyFont="1" applyFill="1" applyBorder="1" applyAlignment="1" applyProtection="1">
      <alignment horizontal="center" vertical="center"/>
    </xf>
    <xf numFmtId="165" fontId="6" fillId="0" borderId="77" xfId="2" applyNumberFormat="1" applyFont="1" applyFill="1" applyBorder="1" applyAlignment="1" applyProtection="1">
      <alignment horizontal="center" vertical="center"/>
    </xf>
    <xf numFmtId="165" fontId="6" fillId="0" borderId="109" xfId="2" applyNumberFormat="1" applyFont="1" applyFill="1" applyBorder="1" applyAlignment="1" applyProtection="1">
      <alignment horizontal="center" vertical="center"/>
    </xf>
    <xf numFmtId="167" fontId="6" fillId="0" borderId="47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0" xfId="2" applyNumberFormat="1" applyFont="1" applyFill="1" applyBorder="1" applyAlignment="1" applyProtection="1">
      <alignment horizontal="center" vertical="center" wrapText="1"/>
    </xf>
    <xf numFmtId="49" fontId="6" fillId="0" borderId="64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vertical="center" wrapText="1"/>
    </xf>
    <xf numFmtId="49" fontId="6" fillId="0" borderId="83" xfId="2" applyNumberFormat="1" applyFont="1" applyFill="1" applyBorder="1" applyAlignment="1">
      <alignment vertical="center" wrapText="1"/>
    </xf>
    <xf numFmtId="169" fontId="6" fillId="0" borderId="49" xfId="2" applyNumberFormat="1" applyFont="1" applyFill="1" applyBorder="1" applyAlignment="1" applyProtection="1">
      <alignment horizontal="center" vertical="center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54" xfId="2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left" vertical="center"/>
    </xf>
    <xf numFmtId="0" fontId="6" fillId="0" borderId="109" xfId="0" applyNumberFormat="1" applyFont="1" applyFill="1" applyBorder="1" applyAlignment="1" applyProtection="1">
      <alignment horizontal="left" vertical="center"/>
    </xf>
    <xf numFmtId="49" fontId="6" fillId="0" borderId="78" xfId="2" applyNumberFormat="1" applyFont="1" applyFill="1" applyBorder="1" applyAlignment="1">
      <alignment vertical="center" wrapText="1"/>
    </xf>
    <xf numFmtId="0" fontId="6" fillId="0" borderId="40" xfId="2" applyFont="1" applyFill="1" applyBorder="1" applyAlignment="1">
      <alignment horizontal="center" vertical="center" wrapText="1"/>
    </xf>
    <xf numFmtId="1" fontId="27" fillId="0" borderId="78" xfId="2" applyNumberFormat="1" applyFont="1" applyFill="1" applyBorder="1" applyAlignment="1">
      <alignment horizontal="center" vertical="center" wrapText="1"/>
    </xf>
    <xf numFmtId="1" fontId="27" fillId="0" borderId="40" xfId="2" applyNumberFormat="1" applyFont="1" applyFill="1" applyBorder="1" applyAlignment="1">
      <alignment horizontal="center" vertical="center" wrapText="1"/>
    </xf>
    <xf numFmtId="1" fontId="27" fillId="0" borderId="41" xfId="2" applyNumberFormat="1" applyFont="1" applyFill="1" applyBorder="1" applyAlignment="1">
      <alignment horizontal="center" vertical="center" wrapText="1"/>
    </xf>
    <xf numFmtId="1" fontId="27" fillId="0" borderId="42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1" fontId="6" fillId="0" borderId="20" xfId="2" applyNumberFormat="1" applyFont="1" applyFill="1" applyBorder="1" applyAlignment="1" applyProtection="1">
      <alignment horizontal="center" vertical="center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59" xfId="2" applyNumberFormat="1" applyFont="1" applyFill="1" applyBorder="1" applyAlignment="1">
      <alignment horizontal="center" vertical="center" wrapText="1"/>
    </xf>
    <xf numFmtId="0" fontId="26" fillId="0" borderId="20" xfId="2" applyFont="1" applyFill="1" applyBorder="1" applyAlignment="1">
      <alignment horizontal="center" vertical="center" wrapText="1"/>
    </xf>
    <xf numFmtId="0" fontId="26" fillId="0" borderId="21" xfId="2" applyFont="1" applyFill="1" applyBorder="1" applyAlignment="1">
      <alignment horizontal="center" vertical="center" wrapText="1"/>
    </xf>
    <xf numFmtId="0" fontId="26" fillId="0" borderId="22" xfId="2" applyFont="1" applyFill="1" applyBorder="1" applyAlignment="1">
      <alignment horizontal="center" vertical="center" wrapText="1"/>
    </xf>
    <xf numFmtId="1" fontId="27" fillId="0" borderId="59" xfId="2" applyNumberFormat="1" applyFont="1" applyFill="1" applyBorder="1" applyAlignment="1">
      <alignment horizontal="center" vertical="center" wrapText="1"/>
    </xf>
    <xf numFmtId="1" fontId="27" fillId="0" borderId="13" xfId="2" applyNumberFormat="1" applyFont="1" applyFill="1" applyBorder="1" applyAlignment="1">
      <alignment horizontal="center" vertical="center" wrapText="1"/>
    </xf>
    <xf numFmtId="1" fontId="6" fillId="2" borderId="15" xfId="2" applyNumberFormat="1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1" fontId="6" fillId="0" borderId="78" xfId="0" applyNumberFormat="1" applyFont="1" applyFill="1" applyBorder="1" applyAlignment="1" applyProtection="1">
      <alignment horizontal="center" vertical="center"/>
    </xf>
    <xf numFmtId="1" fontId="6" fillId="0" borderId="40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65" fontId="6" fillId="0" borderId="51" xfId="2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" fontId="6" fillId="0" borderId="57" xfId="2" applyNumberFormat="1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 applyProtection="1">
      <alignment horizontal="center" vertical="center"/>
    </xf>
    <xf numFmtId="171" fontId="6" fillId="0" borderId="61" xfId="0" applyNumberFormat="1" applyFont="1" applyFill="1" applyBorder="1" applyAlignment="1" applyProtection="1">
      <alignment horizontal="left" vertical="center"/>
    </xf>
    <xf numFmtId="168" fontId="2" fillId="0" borderId="20" xfId="0" applyNumberFormat="1" applyFont="1" applyFill="1" applyBorder="1" applyAlignment="1" applyProtection="1">
      <alignment horizontal="center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104" xfId="0" applyNumberFormat="1" applyFont="1" applyFill="1" applyBorder="1" applyAlignment="1" applyProtection="1">
      <alignment horizontal="center" vertical="center"/>
    </xf>
    <xf numFmtId="165" fontId="6" fillId="0" borderId="82" xfId="0" applyNumberFormat="1" applyFont="1" applyFill="1" applyBorder="1" applyAlignment="1" applyProtection="1">
      <alignment horizontal="center" vertical="center"/>
    </xf>
    <xf numFmtId="168" fontId="6" fillId="0" borderId="82" xfId="0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165" fontId="6" fillId="0" borderId="72" xfId="0" applyNumberFormat="1" applyFont="1" applyFill="1" applyBorder="1" applyAlignment="1" applyProtection="1">
      <alignment horizontal="center" vertical="center"/>
    </xf>
    <xf numFmtId="0" fontId="6" fillId="0" borderId="104" xfId="0" applyFont="1" applyFill="1" applyBorder="1" applyAlignment="1">
      <alignment horizontal="left" vertical="top" wrapText="1"/>
    </xf>
    <xf numFmtId="0" fontId="6" fillId="0" borderId="61" xfId="2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 applyProtection="1">
      <alignment horizontal="center" vertical="center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58" xfId="0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>
      <alignment horizontal="center" vertical="center" wrapText="1"/>
    </xf>
    <xf numFmtId="1" fontId="6" fillId="0" borderId="104" xfId="0" applyNumberFormat="1" applyFont="1" applyFill="1" applyBorder="1" applyAlignment="1" applyProtection="1">
      <alignment horizontal="center" vertical="center"/>
    </xf>
    <xf numFmtId="1" fontId="6" fillId="2" borderId="111" xfId="0" applyNumberFormat="1" applyFont="1" applyFill="1" applyBorder="1" applyAlignment="1" applyProtection="1">
      <alignment horizontal="center" vertical="center"/>
    </xf>
    <xf numFmtId="1" fontId="6" fillId="2" borderId="29" xfId="2" applyNumberFormat="1" applyFont="1" applyFill="1" applyBorder="1" applyAlignment="1">
      <alignment horizontal="center" vertical="center" wrapText="1"/>
    </xf>
    <xf numFmtId="1" fontId="2" fillId="0" borderId="6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" fontId="2" fillId="0" borderId="28" xfId="2" applyNumberFormat="1" applyFont="1" applyFill="1" applyBorder="1" applyAlignment="1" applyProtection="1">
      <alignment horizontal="center" vertical="center"/>
    </xf>
    <xf numFmtId="168" fontId="2" fillId="0" borderId="62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1" fontId="2" fillId="0" borderId="51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7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0" fontId="2" fillId="0" borderId="56" xfId="2" applyNumberFormat="1" applyFont="1" applyFill="1" applyBorder="1" applyAlignment="1" applyProtection="1">
      <alignment horizontal="center" vertical="center"/>
    </xf>
    <xf numFmtId="1" fontId="2" fillId="0" borderId="63" xfId="2" applyNumberFormat="1" applyFont="1" applyFill="1" applyBorder="1" applyAlignment="1">
      <alignment horizontal="center" vertical="center"/>
    </xf>
    <xf numFmtId="1" fontId="2" fillId="0" borderId="28" xfId="2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69" fontId="2" fillId="0" borderId="18" xfId="0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2" fillId="0" borderId="28" xfId="2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0" borderId="10" xfId="2" applyNumberFormat="1" applyFont="1" applyFill="1" applyBorder="1" applyAlignment="1">
      <alignment horizontal="center" vertical="center" wrapText="1"/>
    </xf>
    <xf numFmtId="167" fontId="2" fillId="0" borderId="106" xfId="2" applyNumberFormat="1" applyFont="1" applyFill="1" applyBorder="1" applyAlignment="1" applyProtection="1">
      <alignment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49" fontId="2" fillId="0" borderId="43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>
      <alignment vertical="center" wrapText="1"/>
    </xf>
    <xf numFmtId="49" fontId="2" fillId="0" borderId="77" xfId="0" applyNumberFormat="1" applyFont="1" applyFill="1" applyBorder="1" applyAlignment="1">
      <alignment vertical="center" wrapText="1"/>
    </xf>
    <xf numFmtId="49" fontId="2" fillId="0" borderId="77" xfId="2" applyNumberFormat="1" applyFont="1" applyFill="1" applyBorder="1" applyAlignment="1">
      <alignment vertical="center" wrapText="1"/>
    </xf>
    <xf numFmtId="49" fontId="2" fillId="0" borderId="50" xfId="2" applyNumberFormat="1" applyFont="1" applyFill="1" applyBorder="1" applyAlignment="1">
      <alignment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165" fontId="6" fillId="0" borderId="39" xfId="2" applyNumberFormat="1" applyFont="1" applyFill="1" applyBorder="1" applyAlignment="1">
      <alignment horizontal="center" vertical="center" wrapText="1"/>
    </xf>
    <xf numFmtId="165" fontId="6" fillId="0" borderId="78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168" fontId="6" fillId="2" borderId="0" xfId="2" applyNumberFormat="1" applyFont="1" applyFill="1" applyBorder="1" applyAlignment="1" applyProtection="1">
      <alignment horizontal="center" vertical="center"/>
    </xf>
    <xf numFmtId="168" fontId="6" fillId="2" borderId="27" xfId="2" applyNumberFormat="1" applyFont="1" applyFill="1" applyBorder="1" applyAlignment="1" applyProtection="1">
      <alignment horizontal="center" vertical="center"/>
    </xf>
    <xf numFmtId="168" fontId="6" fillId="2" borderId="25" xfId="2" applyNumberFormat="1" applyFont="1" applyFill="1" applyBorder="1" applyAlignment="1" applyProtection="1">
      <alignment horizontal="center" vertical="center"/>
    </xf>
    <xf numFmtId="168" fontId="6" fillId="2" borderId="26" xfId="2" applyNumberFormat="1" applyFont="1" applyFill="1" applyBorder="1" applyAlignment="1" applyProtection="1">
      <alignment horizontal="center" vertical="center"/>
    </xf>
    <xf numFmtId="49" fontId="2" fillId="0" borderId="108" xfId="2" applyNumberFormat="1" applyFont="1" applyFill="1" applyBorder="1" applyAlignment="1" applyProtection="1">
      <alignment horizontal="center" vertical="center"/>
    </xf>
    <xf numFmtId="49" fontId="2" fillId="0" borderId="76" xfId="2" applyNumberFormat="1" applyFont="1" applyFill="1" applyBorder="1" applyAlignment="1">
      <alignment vertical="center" wrapText="1"/>
    </xf>
    <xf numFmtId="0" fontId="2" fillId="0" borderId="105" xfId="2" applyNumberFormat="1" applyFont="1" applyFill="1" applyBorder="1" applyAlignment="1" applyProtection="1">
      <alignment horizontal="center" vertical="center"/>
    </xf>
    <xf numFmtId="0" fontId="2" fillId="0" borderId="106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9" fontId="2" fillId="0" borderId="100" xfId="2" applyNumberFormat="1" applyFont="1" applyFill="1" applyBorder="1" applyAlignment="1" applyProtection="1">
      <alignment horizontal="center" vertical="center"/>
    </xf>
    <xf numFmtId="1" fontId="2" fillId="0" borderId="100" xfId="2" applyNumberFormat="1" applyFont="1" applyFill="1" applyBorder="1" applyAlignment="1" applyProtection="1">
      <alignment horizontal="center" vertical="center"/>
    </xf>
    <xf numFmtId="168" fontId="2" fillId="0" borderId="105" xfId="2" applyNumberFormat="1" applyFont="1" applyFill="1" applyBorder="1" applyAlignment="1" applyProtection="1">
      <alignment horizontal="center" vertical="center"/>
    </xf>
    <xf numFmtId="168" fontId="2" fillId="0" borderId="106" xfId="2" applyNumberFormat="1" applyFont="1" applyFill="1" applyBorder="1" applyAlignment="1" applyProtection="1">
      <alignment horizontal="center" vertical="center"/>
    </xf>
    <xf numFmtId="0" fontId="2" fillId="0" borderId="107" xfId="2" applyNumberFormat="1" applyFont="1" applyFill="1" applyBorder="1" applyAlignment="1" applyProtection="1">
      <alignment horizontal="center" vertical="center"/>
    </xf>
    <xf numFmtId="0" fontId="2" fillId="0" borderId="65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left" vertical="center" wrapText="1"/>
    </xf>
    <xf numFmtId="168" fontId="6" fillId="2" borderId="3" xfId="2" applyNumberFormat="1" applyFont="1" applyFill="1" applyBorder="1" applyAlignment="1" applyProtection="1">
      <alignment horizontal="center" vertical="center"/>
    </xf>
    <xf numFmtId="168" fontId="6" fillId="2" borderId="113" xfId="2" applyNumberFormat="1" applyFont="1" applyFill="1" applyBorder="1" applyAlignment="1" applyProtection="1">
      <alignment horizontal="center" vertical="center"/>
    </xf>
    <xf numFmtId="49" fontId="2" fillId="0" borderId="108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vertical="center" wrapText="1"/>
    </xf>
    <xf numFmtId="169" fontId="2" fillId="0" borderId="108" xfId="0" applyNumberFormat="1" applyFont="1" applyFill="1" applyBorder="1" applyAlignment="1">
      <alignment horizontal="center" vertical="center"/>
    </xf>
    <xf numFmtId="1" fontId="2" fillId="0" borderId="76" xfId="2" applyNumberFormat="1" applyFont="1" applyFill="1" applyBorder="1" applyAlignment="1">
      <alignment horizontal="center" vertical="center"/>
    </xf>
    <xf numFmtId="1" fontId="2" fillId="0" borderId="10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/>
    </xf>
    <xf numFmtId="173" fontId="28" fillId="0" borderId="0" xfId="2" applyNumberFormat="1" applyFont="1" applyFill="1" applyBorder="1" applyAlignment="1" applyProtection="1">
      <alignment vertical="center"/>
    </xf>
    <xf numFmtId="0" fontId="2" fillId="7" borderId="75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>
      <alignment horizontal="center" vertical="center" wrapText="1"/>
    </xf>
    <xf numFmtId="0" fontId="2" fillId="7" borderId="56" xfId="2" applyNumberFormat="1" applyFont="1" applyFill="1" applyBorder="1" applyAlignment="1">
      <alignment horizontal="center" vertical="center" wrapText="1"/>
    </xf>
    <xf numFmtId="0" fontId="2" fillId="7" borderId="0" xfId="2" applyNumberFormat="1" applyFont="1" applyFill="1" applyBorder="1" applyAlignment="1">
      <alignment horizontal="center" vertical="center" wrapText="1"/>
    </xf>
    <xf numFmtId="172" fontId="28" fillId="7" borderId="0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horizontal="center" vertical="center" wrapText="1"/>
    </xf>
    <xf numFmtId="0" fontId="37" fillId="0" borderId="0" xfId="0" applyFont="1" applyAlignment="1"/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19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Fill="1" applyBorder="1" applyAlignment="1">
      <alignment horizontal="center"/>
    </xf>
    <xf numFmtId="0" fontId="2" fillId="9" borderId="125" xfId="0" applyFont="1" applyFill="1" applyBorder="1" applyAlignment="1">
      <alignment wrapText="1"/>
    </xf>
    <xf numFmtId="0" fontId="0" fillId="9" borderId="125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0" borderId="0" xfId="4" applyFont="1"/>
    <xf numFmtId="0" fontId="38" fillId="0" borderId="0" xfId="4" applyFont="1"/>
    <xf numFmtId="0" fontId="37" fillId="0" borderId="0" xfId="4" applyFont="1"/>
    <xf numFmtId="0" fontId="38" fillId="0" borderId="0" xfId="0" applyFont="1"/>
    <xf numFmtId="0" fontId="0" fillId="2" borderId="0" xfId="0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8" fontId="2" fillId="0" borderId="107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0" xfId="2" applyNumberFormat="1" applyFont="1" applyFill="1" applyBorder="1" applyAlignment="1" applyProtection="1">
      <alignment horizontal="center" vertical="center"/>
    </xf>
    <xf numFmtId="168" fontId="2" fillId="0" borderId="4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0" fontId="2" fillId="0" borderId="146" xfId="2" applyNumberFormat="1" applyFont="1" applyFill="1" applyBorder="1" applyAlignment="1" applyProtection="1">
      <alignment horizontal="center" vertical="center"/>
    </xf>
    <xf numFmtId="168" fontId="2" fillId="0" borderId="97" xfId="2" applyNumberFormat="1" applyFont="1" applyFill="1" applyBorder="1" applyAlignment="1" applyProtection="1">
      <alignment horizontal="center" vertical="center"/>
    </xf>
    <xf numFmtId="0" fontId="2" fillId="0" borderId="97" xfId="2" applyNumberFormat="1" applyFont="1" applyFill="1" applyBorder="1" applyAlignment="1" applyProtection="1">
      <alignment horizontal="center" vertical="center"/>
    </xf>
    <xf numFmtId="168" fontId="6" fillId="2" borderId="106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" fontId="6" fillId="0" borderId="105" xfId="2" applyNumberFormat="1" applyFont="1" applyFill="1" applyBorder="1" applyAlignment="1" applyProtection="1">
      <alignment horizontal="center" vertical="center"/>
    </xf>
    <xf numFmtId="49" fontId="6" fillId="2" borderId="106" xfId="2" applyNumberFormat="1" applyFont="1" applyFill="1" applyBorder="1" applyAlignment="1" applyProtection="1">
      <alignment horizontal="center" vertical="center"/>
    </xf>
    <xf numFmtId="1" fontId="6" fillId="0" borderId="78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 applyProtection="1">
      <alignment horizontal="center" vertical="center"/>
    </xf>
    <xf numFmtId="49" fontId="6" fillId="0" borderId="39" xfId="2" applyNumberFormat="1" applyFont="1" applyFill="1" applyBorder="1" applyAlignment="1" applyProtection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39" xfId="2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49" fontId="0" fillId="0" borderId="2" xfId="0" applyNumberFormat="1" applyBorder="1"/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center" vertical="center"/>
    </xf>
    <xf numFmtId="0" fontId="2" fillId="0" borderId="1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3" fillId="0" borderId="77" xfId="0" applyFont="1" applyBorder="1" applyAlignment="1"/>
    <xf numFmtId="0" fontId="3" fillId="0" borderId="5" xfId="0" applyFont="1" applyBorder="1" applyAlignment="1"/>
    <xf numFmtId="0" fontId="2" fillId="0" borderId="50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5" fillId="2" borderId="140" xfId="0" applyFont="1" applyFill="1" applyBorder="1" applyAlignment="1">
      <alignment horizontal="center" vertical="center" wrapText="1"/>
    </xf>
    <xf numFmtId="0" fontId="15" fillId="2" borderId="125" xfId="4" applyFont="1" applyFill="1" applyBorder="1" applyAlignment="1">
      <alignment horizontal="center" vertical="center" wrapText="1"/>
    </xf>
    <xf numFmtId="0" fontId="15" fillId="2" borderId="141" xfId="4" applyFont="1" applyFill="1" applyBorder="1" applyAlignment="1">
      <alignment horizontal="center" vertical="center" wrapText="1"/>
    </xf>
    <xf numFmtId="0" fontId="2" fillId="2" borderId="140" xfId="0" applyFont="1" applyFill="1" applyBorder="1" applyAlignment="1">
      <alignment horizontal="center" wrapText="1"/>
    </xf>
    <xf numFmtId="0" fontId="15" fillId="2" borderId="125" xfId="0" applyFont="1" applyFill="1" applyBorder="1" applyAlignment="1">
      <alignment horizontal="center" wrapText="1"/>
    </xf>
    <xf numFmtId="0" fontId="15" fillId="10" borderId="35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85" xfId="0" applyFont="1" applyFill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wrapText="1"/>
    </xf>
    <xf numFmtId="0" fontId="15" fillId="10" borderId="125" xfId="4" applyFont="1" applyFill="1" applyBorder="1" applyAlignment="1">
      <alignment horizontal="center" vertical="center" wrapText="1"/>
    </xf>
    <xf numFmtId="0" fontId="15" fillId="10" borderId="1" xfId="4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wrapText="1"/>
    </xf>
    <xf numFmtId="49" fontId="15" fillId="2" borderId="13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37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98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42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8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8" xfId="0" applyFont="1" applyFill="1" applyBorder="1" applyAlignment="1">
      <alignment horizontal="center"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2" borderId="143" xfId="0" applyFont="1" applyFill="1" applyBorder="1" applyAlignment="1">
      <alignment horizontal="center" vertical="center" wrapText="1"/>
    </xf>
    <xf numFmtId="0" fontId="15" fillId="2" borderId="84" xfId="0" applyFont="1" applyFill="1" applyBorder="1" applyAlignment="1">
      <alignment horizontal="center" vertical="center" wrapText="1"/>
    </xf>
    <xf numFmtId="0" fontId="15" fillId="2" borderId="144" xfId="0" applyFont="1" applyFill="1" applyBorder="1" applyAlignment="1">
      <alignment horizontal="center" vertical="center" wrapText="1"/>
    </xf>
    <xf numFmtId="0" fontId="15" fillId="2" borderId="139" xfId="0" applyFont="1" applyFill="1" applyBorder="1" applyAlignment="1">
      <alignment horizontal="center" vertical="center" wrapText="1"/>
    </xf>
    <xf numFmtId="0" fontId="15" fillId="2" borderId="145" xfId="0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vertical="center" wrapText="1"/>
    </xf>
    <xf numFmtId="0" fontId="15" fillId="10" borderId="141" xfId="0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4" fillId="2" borderId="130" xfId="4" applyFont="1" applyFill="1" applyBorder="1" applyAlignment="1">
      <alignment horizontal="center" vertical="center" wrapText="1"/>
    </xf>
    <xf numFmtId="0" fontId="14" fillId="2" borderId="116" xfId="4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15" xfId="4" applyFont="1" applyFill="1" applyBorder="1" applyAlignment="1">
      <alignment horizontal="center" vertical="center" wrapText="1"/>
    </xf>
    <xf numFmtId="49" fontId="14" fillId="2" borderId="114" xfId="4" applyNumberFormat="1" applyFont="1" applyFill="1" applyBorder="1" applyAlignment="1">
      <alignment horizontal="center" vertical="center" wrapText="1"/>
    </xf>
    <xf numFmtId="49" fontId="14" fillId="2" borderId="114" xfId="0" applyNumberFormat="1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vertical="center" wrapText="1"/>
    </xf>
    <xf numFmtId="49" fontId="15" fillId="2" borderId="134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5" xfId="0" applyFont="1" applyFill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39" fillId="2" borderId="114" xfId="4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28" xfId="4" applyFont="1" applyFill="1" applyBorder="1" applyAlignment="1">
      <alignment horizontal="center" vertical="center" wrapText="1"/>
    </xf>
    <xf numFmtId="0" fontId="14" fillId="2" borderId="129" xfId="4" applyFont="1" applyFill="1" applyBorder="1" applyAlignment="1">
      <alignment horizontal="center" vertical="center" wrapText="1"/>
    </xf>
    <xf numFmtId="0" fontId="14" fillId="2" borderId="131" xfId="4" applyFont="1" applyFill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center" vertical="center" wrapText="1"/>
    </xf>
    <xf numFmtId="0" fontId="14" fillId="2" borderId="33" xfId="4" applyFont="1" applyFill="1" applyBorder="1" applyAlignment="1">
      <alignment horizontal="center" vertical="center" wrapText="1"/>
    </xf>
    <xf numFmtId="0" fontId="14" fillId="2" borderId="133" xfId="4" applyFont="1" applyFill="1" applyBorder="1" applyAlignment="1">
      <alignment horizontal="center" vertical="center" wrapText="1"/>
    </xf>
    <xf numFmtId="0" fontId="14" fillId="2" borderId="103" xfId="4" applyFont="1" applyFill="1" applyBorder="1" applyAlignment="1">
      <alignment horizontal="center" vertical="center" wrapText="1"/>
    </xf>
    <xf numFmtId="0" fontId="14" fillId="2" borderId="13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4" fillId="2" borderId="132" xfId="4" applyFont="1" applyFill="1" applyBorder="1" applyAlignment="1">
      <alignment horizontal="center" vertical="center" wrapText="1"/>
    </xf>
    <xf numFmtId="0" fontId="14" fillId="2" borderId="86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 textRotation="90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16" fillId="0" borderId="0" xfId="1" applyFont="1" applyBorder="1" applyAlignment="1">
      <alignment horizont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167" fontId="4" fillId="0" borderId="82" xfId="2" applyNumberFormat="1" applyFont="1" applyFill="1" applyBorder="1" applyAlignment="1" applyProtection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60" xfId="2" applyNumberFormat="1" applyFont="1" applyFill="1" applyBorder="1" applyAlignment="1" applyProtection="1">
      <alignment horizontal="center" vertical="center" textRotation="90"/>
    </xf>
    <xf numFmtId="0" fontId="2" fillId="0" borderId="16" xfId="2" applyNumberFormat="1" applyFont="1" applyFill="1" applyBorder="1" applyAlignment="1" applyProtection="1">
      <alignment horizontal="center" vertical="center" textRotation="90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60" xfId="2" applyNumberFormat="1" applyFont="1" applyFill="1" applyBorder="1" applyAlignment="1" applyProtection="1">
      <alignment horizontal="center" vertical="center"/>
    </xf>
    <xf numFmtId="167" fontId="2" fillId="0" borderId="16" xfId="2" applyNumberFormat="1" applyFont="1" applyFill="1" applyBorder="1" applyAlignment="1" applyProtection="1">
      <alignment horizontal="center" vertical="center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60" xfId="2" applyNumberFormat="1" applyFont="1" applyFill="1" applyBorder="1" applyAlignment="1" applyProtection="1">
      <alignment horizontal="center" vertical="center" textRotation="90" wrapText="1"/>
    </xf>
    <xf numFmtId="167" fontId="2" fillId="0" borderId="16" xfId="2" applyNumberFormat="1" applyFont="1" applyFill="1" applyBorder="1" applyAlignment="1" applyProtection="1">
      <alignment horizontal="center" vertical="center" textRotation="90" wrapText="1"/>
    </xf>
    <xf numFmtId="167" fontId="2" fillId="0" borderId="64" xfId="2" applyNumberFormat="1" applyFont="1" applyFill="1" applyBorder="1" applyAlignment="1" applyProtection="1">
      <alignment horizontal="center" vertical="center" wrapText="1"/>
    </xf>
    <xf numFmtId="167" fontId="2" fillId="0" borderId="44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 wrapText="1"/>
    </xf>
    <xf numFmtId="0" fontId="2" fillId="2" borderId="79" xfId="2" applyNumberFormat="1" applyFont="1" applyFill="1" applyBorder="1" applyAlignment="1" applyProtection="1">
      <alignment horizontal="center" vertical="center"/>
    </xf>
    <xf numFmtId="0" fontId="2" fillId="2" borderId="29" xfId="2" applyNumberFormat="1" applyFont="1" applyFill="1" applyBorder="1" applyAlignment="1" applyProtection="1">
      <alignment horizontal="center" vertical="center"/>
    </xf>
    <xf numFmtId="0" fontId="2" fillId="2" borderId="17" xfId="2" applyNumberFormat="1" applyFont="1" applyFill="1" applyBorder="1" applyAlignment="1" applyProtection="1">
      <alignment horizontal="center" vertical="center"/>
    </xf>
    <xf numFmtId="0" fontId="2" fillId="2" borderId="81" xfId="2" applyNumberFormat="1" applyFont="1" applyFill="1" applyBorder="1" applyAlignment="1" applyProtection="1">
      <alignment horizontal="center" vertical="center"/>
    </xf>
    <xf numFmtId="0" fontId="2" fillId="2" borderId="13" xfId="2" applyNumberFormat="1" applyFont="1" applyFill="1" applyBorder="1" applyAlignment="1" applyProtection="1">
      <alignment horizontal="center" vertical="center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2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7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8" fontId="6" fillId="2" borderId="68" xfId="2" applyNumberFormat="1" applyFont="1" applyFill="1" applyBorder="1" applyAlignment="1" applyProtection="1">
      <alignment horizontal="center" vertical="center"/>
    </xf>
    <xf numFmtId="168" fontId="6" fillId="2" borderId="24" xfId="2" applyNumberFormat="1" applyFont="1" applyFill="1" applyBorder="1" applyAlignment="1" applyProtection="1">
      <alignment horizontal="center" vertical="center"/>
    </xf>
    <xf numFmtId="168" fontId="6" fillId="2" borderId="97" xfId="2" applyNumberFormat="1" applyFont="1" applyFill="1" applyBorder="1" applyAlignment="1" applyProtection="1">
      <alignment horizontal="center" vertical="center"/>
    </xf>
    <xf numFmtId="168" fontId="6" fillId="2" borderId="110" xfId="2" applyNumberFormat="1" applyFont="1" applyFill="1" applyBorder="1" applyAlignment="1" applyProtection="1">
      <alignment horizontal="center" vertical="center"/>
    </xf>
    <xf numFmtId="164" fontId="6" fillId="2" borderId="112" xfId="0" applyNumberFormat="1" applyFont="1" applyFill="1" applyBorder="1" applyAlignment="1" applyProtection="1">
      <alignment horizontal="center" vertical="center"/>
    </xf>
    <xf numFmtId="164" fontId="6" fillId="2" borderId="84" xfId="0" applyNumberFormat="1" applyFont="1" applyFill="1" applyBorder="1" applyAlignment="1" applyProtection="1">
      <alignment horizontal="center" vertical="center"/>
    </xf>
    <xf numFmtId="164" fontId="6" fillId="2" borderId="101" xfId="0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 textRotation="90" wrapText="1"/>
    </xf>
    <xf numFmtId="167" fontId="2" fillId="0" borderId="68" xfId="2" applyNumberFormat="1" applyFont="1" applyFill="1" applyBorder="1" applyAlignment="1" applyProtection="1">
      <alignment horizontal="center" vertical="center" textRotation="90" wrapText="1"/>
    </xf>
    <xf numFmtId="167" fontId="2" fillId="0" borderId="96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7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80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0" xfId="2" applyNumberFormat="1" applyFont="1" applyFill="1" applyBorder="1" applyAlignment="1" applyProtection="1">
      <alignment horizontal="center" vertical="center" textRotation="90" wrapText="1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24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0" fontId="2" fillId="2" borderId="64" xfId="2" applyNumberFormat="1" applyFont="1" applyFill="1" applyBorder="1" applyAlignment="1" applyProtection="1">
      <alignment horizontal="center" vertical="center"/>
    </xf>
    <xf numFmtId="0" fontId="2" fillId="2" borderId="49" xfId="2" applyNumberFormat="1" applyFont="1" applyFill="1" applyBorder="1" applyAlignment="1" applyProtection="1">
      <alignment horizontal="center" vertical="center"/>
    </xf>
    <xf numFmtId="0" fontId="2" fillId="2" borderId="20" xfId="2" applyNumberFormat="1" applyFont="1" applyFill="1" applyBorder="1" applyAlignment="1" applyProtection="1">
      <alignment horizontal="center" vertical="center"/>
    </xf>
    <xf numFmtId="0" fontId="2" fillId="2" borderId="23" xfId="2" applyNumberFormat="1" applyFont="1" applyFill="1" applyBorder="1" applyAlignment="1" applyProtection="1">
      <alignment horizontal="center" vertical="center"/>
    </xf>
    <xf numFmtId="0" fontId="2" fillId="2" borderId="21" xfId="2" applyNumberFormat="1" applyFont="1" applyFill="1" applyBorder="1" applyAlignment="1" applyProtection="1">
      <alignment horizontal="center" vertical="center"/>
    </xf>
    <xf numFmtId="0" fontId="2" fillId="2" borderId="22" xfId="2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79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58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2" borderId="78" xfId="2" applyNumberFormat="1" applyFont="1" applyFill="1" applyBorder="1" applyAlignment="1" applyProtection="1">
      <alignment horizontal="center" vertical="center"/>
    </xf>
    <xf numFmtId="0" fontId="6" fillId="2" borderId="58" xfId="2" applyNumberFormat="1" applyFont="1" applyFill="1" applyBorder="1" applyAlignment="1" applyProtection="1">
      <alignment horizontal="center" vertical="center"/>
    </xf>
    <xf numFmtId="0" fontId="6" fillId="2" borderId="15" xfId="2" applyNumberFormat="1" applyFont="1" applyFill="1" applyBorder="1" applyAlignment="1" applyProtection="1">
      <alignment horizontal="center" vertical="center"/>
    </xf>
    <xf numFmtId="168" fontId="6" fillId="2" borderId="51" xfId="2" applyNumberFormat="1" applyFont="1" applyFill="1" applyBorder="1" applyAlignment="1" applyProtection="1">
      <alignment horizontal="center" vertical="center"/>
    </xf>
    <xf numFmtId="168" fontId="6" fillId="2" borderId="52" xfId="2" applyNumberFormat="1" applyFont="1" applyFill="1" applyBorder="1" applyAlignment="1" applyProtection="1">
      <alignment horizontal="center" vertical="center"/>
    </xf>
    <xf numFmtId="168" fontId="6" fillId="2" borderId="53" xfId="2" applyNumberFormat="1" applyFont="1" applyFill="1" applyBorder="1" applyAlignment="1" applyProtection="1">
      <alignment horizontal="center" vertical="center"/>
    </xf>
    <xf numFmtId="0" fontId="6" fillId="0" borderId="78" xfId="2" applyFont="1" applyFill="1" applyBorder="1" applyAlignment="1">
      <alignment horizontal="center" vertical="center" wrapText="1"/>
    </xf>
    <xf numFmtId="0" fontId="6" fillId="0" borderId="58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49" fontId="6" fillId="2" borderId="82" xfId="0" applyNumberFormat="1" applyFont="1" applyFill="1" applyBorder="1" applyAlignment="1" applyProtection="1">
      <alignment horizontal="center" vertical="center"/>
    </xf>
    <xf numFmtId="49" fontId="6" fillId="2" borderId="79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6" fillId="2" borderId="29" xfId="0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 applyProtection="1">
      <alignment horizontal="right" vertic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168" fontId="6" fillId="2" borderId="10" xfId="2" applyNumberFormat="1" applyFont="1" applyFill="1" applyBorder="1" applyAlignment="1" applyProtection="1">
      <alignment horizontal="center" vertical="center"/>
    </xf>
    <xf numFmtId="168" fontId="6" fillId="0" borderId="78" xfId="2" applyNumberFormat="1" applyFont="1" applyFill="1" applyBorder="1" applyAlignment="1" applyProtection="1">
      <alignment horizontal="center" vertical="center"/>
    </xf>
    <xf numFmtId="168" fontId="6" fillId="0" borderId="58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>
      <alignment horizontal="right" vertical="center"/>
    </xf>
    <xf numFmtId="167" fontId="6" fillId="0" borderId="40" xfId="2" applyNumberFormat="1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59" xfId="2" applyNumberFormat="1" applyFont="1" applyFill="1" applyBorder="1" applyAlignment="1" applyProtection="1">
      <alignment horizontal="right" vertical="center"/>
    </xf>
    <xf numFmtId="165" fontId="27" fillId="0" borderId="82" xfId="2" applyNumberFormat="1" applyFont="1" applyFill="1" applyBorder="1" applyAlignment="1" applyProtection="1">
      <alignment horizontal="center" vertical="center"/>
    </xf>
    <xf numFmtId="165" fontId="27" fillId="0" borderId="79" xfId="2" applyNumberFormat="1" applyFont="1" applyFill="1" applyBorder="1" applyAlignment="1" applyProtection="1">
      <alignment horizontal="center" vertical="center"/>
    </xf>
    <xf numFmtId="0" fontId="27" fillId="0" borderId="79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65" fontId="6" fillId="2" borderId="78" xfId="2" applyNumberFormat="1" applyFont="1" applyFill="1" applyBorder="1" applyAlignment="1" applyProtection="1">
      <alignment horizontal="center" vertical="center"/>
    </xf>
    <xf numFmtId="165" fontId="6" fillId="2" borderId="15" xfId="2" applyNumberFormat="1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right" vertical="center"/>
    </xf>
    <xf numFmtId="0" fontId="25" fillId="0" borderId="76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165" fontId="6" fillId="0" borderId="82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167" fontId="31" fillId="0" borderId="0" xfId="2" applyNumberFormat="1" applyFont="1" applyFill="1" applyBorder="1" applyAlignment="1" applyProtection="1">
      <alignment horizontal="left"/>
    </xf>
    <xf numFmtId="165" fontId="6" fillId="0" borderId="2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5" fontId="6" fillId="0" borderId="6" xfId="2" applyNumberFormat="1" applyFont="1" applyFill="1" applyBorder="1" applyAlignment="1" applyProtection="1">
      <alignment horizontal="center" vertical="center"/>
    </xf>
    <xf numFmtId="169" fontId="6" fillId="0" borderId="28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7" fontId="4" fillId="4" borderId="82" xfId="2" applyNumberFormat="1" applyFont="1" applyFill="1" applyBorder="1" applyAlignment="1" applyProtection="1">
      <alignment horizontal="center" vertical="center" wrapText="1"/>
    </xf>
    <xf numFmtId="0" fontId="12" fillId="4" borderId="79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2" fillId="2" borderId="61" xfId="2" applyNumberFormat="1" applyFont="1" applyFill="1" applyBorder="1" applyAlignment="1" applyProtection="1">
      <alignment horizontal="center" vertical="center" textRotation="90"/>
    </xf>
    <xf numFmtId="0" fontId="2" fillId="2" borderId="60" xfId="2" applyNumberFormat="1" applyFont="1" applyFill="1" applyBorder="1" applyAlignment="1" applyProtection="1">
      <alignment horizontal="center" vertical="center" textRotation="90"/>
    </xf>
    <xf numFmtId="0" fontId="2" fillId="2" borderId="16" xfId="2" applyNumberFormat="1" applyFont="1" applyFill="1" applyBorder="1" applyAlignment="1" applyProtection="1">
      <alignment horizontal="center" vertical="center" textRotation="90"/>
    </xf>
    <xf numFmtId="167" fontId="2" fillId="2" borderId="61" xfId="2" applyNumberFormat="1" applyFont="1" applyFill="1" applyBorder="1" applyAlignment="1" applyProtection="1">
      <alignment horizontal="center" vertical="center"/>
    </xf>
    <xf numFmtId="167" fontId="2" fillId="2" borderId="60" xfId="2" applyNumberFormat="1" applyFont="1" applyFill="1" applyBorder="1" applyAlignment="1" applyProtection="1">
      <alignment horizontal="center" vertical="center"/>
    </xf>
    <xf numFmtId="167" fontId="2" fillId="2" borderId="16" xfId="2" applyNumberFormat="1" applyFont="1" applyFill="1" applyBorder="1" applyAlignment="1" applyProtection="1">
      <alignment horizontal="center" vertical="center"/>
    </xf>
    <xf numFmtId="167" fontId="2" fillId="2" borderId="45" xfId="2" applyNumberFormat="1" applyFont="1" applyFill="1" applyBorder="1" applyAlignment="1" applyProtection="1">
      <alignment horizontal="center" vertical="center" wrapText="1"/>
    </xf>
    <xf numFmtId="167" fontId="2" fillId="2" borderId="46" xfId="2" applyNumberFormat="1" applyFont="1" applyFill="1" applyBorder="1" applyAlignment="1" applyProtection="1">
      <alignment horizontal="center" vertical="center" wrapText="1"/>
    </xf>
    <xf numFmtId="167" fontId="2" fillId="2" borderId="47" xfId="2" applyNumberFormat="1" applyFont="1" applyFill="1" applyBorder="1" applyAlignment="1" applyProtection="1">
      <alignment horizontal="center" vertical="center" wrapText="1"/>
    </xf>
    <xf numFmtId="167" fontId="2" fillId="2" borderId="61" xfId="2" applyNumberFormat="1" applyFont="1" applyFill="1" applyBorder="1" applyAlignment="1" applyProtection="1">
      <alignment horizontal="center" vertical="center" textRotation="90" wrapText="1"/>
    </xf>
    <xf numFmtId="167" fontId="2" fillId="2" borderId="60" xfId="2" applyNumberFormat="1" applyFont="1" applyFill="1" applyBorder="1" applyAlignment="1" applyProtection="1">
      <alignment horizontal="center" vertical="center" textRotation="90" wrapText="1"/>
    </xf>
    <xf numFmtId="167" fontId="2" fillId="2" borderId="16" xfId="2" applyNumberFormat="1" applyFont="1" applyFill="1" applyBorder="1" applyAlignment="1" applyProtection="1">
      <alignment horizontal="center" vertical="center" textRotation="90" wrapText="1"/>
    </xf>
    <xf numFmtId="167" fontId="2" fillId="2" borderId="64" xfId="2" applyNumberFormat="1" applyFont="1" applyFill="1" applyBorder="1" applyAlignment="1" applyProtection="1">
      <alignment horizontal="center" vertical="center" wrapText="1"/>
    </xf>
    <xf numFmtId="167" fontId="2" fillId="2" borderId="44" xfId="2" applyNumberFormat="1" applyFont="1" applyFill="1" applyBorder="1" applyAlignment="1" applyProtection="1">
      <alignment horizontal="center" vertical="center" wrapText="1"/>
    </xf>
    <xf numFmtId="167" fontId="2" fillId="2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/>
    </xf>
    <xf numFmtId="167" fontId="2" fillId="2" borderId="63" xfId="2" applyNumberFormat="1" applyFont="1" applyFill="1" applyBorder="1" applyAlignment="1" applyProtection="1">
      <alignment horizontal="center" vertical="center" textRotation="90" wrapText="1"/>
    </xf>
    <xf numFmtId="167" fontId="2" fillId="2" borderId="28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textRotation="90" wrapText="1"/>
    </xf>
    <xf numFmtId="167" fontId="2" fillId="2" borderId="7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 wrapText="1"/>
    </xf>
    <xf numFmtId="49" fontId="2" fillId="2" borderId="2" xfId="2" applyNumberFormat="1" applyFont="1" applyFill="1" applyBorder="1" applyAlignment="1" applyProtection="1">
      <alignment horizontal="center" vertical="center"/>
    </xf>
    <xf numFmtId="164" fontId="6" fillId="2" borderId="73" xfId="0" applyNumberFormat="1" applyFont="1" applyFill="1" applyBorder="1" applyAlignment="1" applyProtection="1">
      <alignment horizontal="center" vertical="center"/>
    </xf>
    <xf numFmtId="164" fontId="6" fillId="2" borderId="74" xfId="0" applyNumberFormat="1" applyFont="1" applyFill="1" applyBorder="1" applyAlignment="1" applyProtection="1">
      <alignment horizontal="center" vertical="center"/>
    </xf>
    <xf numFmtId="167" fontId="2" fillId="2" borderId="51" xfId="2" applyNumberFormat="1" applyFont="1" applyFill="1" applyBorder="1" applyAlignment="1" applyProtection="1">
      <alignment horizontal="center" vertical="center" textRotation="90" wrapText="1"/>
    </xf>
    <xf numFmtId="167" fontId="2" fillId="2" borderId="68" xfId="2" applyNumberFormat="1" applyFont="1" applyFill="1" applyBorder="1" applyAlignment="1" applyProtection="1">
      <alignment horizontal="center" vertical="center" textRotation="90" wrapText="1"/>
    </xf>
    <xf numFmtId="167" fontId="2" fillId="2" borderId="96" xfId="2" applyNumberFormat="1" applyFont="1" applyFill="1" applyBorder="1" applyAlignment="1" applyProtection="1">
      <alignment horizontal="center" vertical="center" textRotation="90" wrapText="1"/>
    </xf>
    <xf numFmtId="167" fontId="2" fillId="2" borderId="3" xfId="2" applyNumberFormat="1" applyFont="1" applyFill="1" applyBorder="1" applyAlignment="1" applyProtection="1">
      <alignment horizontal="center" vertical="center"/>
    </xf>
    <xf numFmtId="167" fontId="2" fillId="2" borderId="77" xfId="2" applyNumberFormat="1" applyFont="1" applyFill="1" applyBorder="1" applyAlignment="1" applyProtection="1">
      <alignment horizontal="center" vertical="center"/>
    </xf>
    <xf numFmtId="167" fontId="2" fillId="2" borderId="5" xfId="2" applyNumberFormat="1" applyFont="1" applyFill="1" applyBorder="1" applyAlignment="1" applyProtection="1">
      <alignment horizontal="center" vertical="center"/>
    </xf>
    <xf numFmtId="167" fontId="2" fillId="2" borderId="53" xfId="2" applyNumberFormat="1" applyFont="1" applyFill="1" applyBorder="1" applyAlignment="1" applyProtection="1">
      <alignment horizontal="center" vertical="center" textRotation="90" wrapText="1"/>
    </xf>
    <xf numFmtId="167" fontId="2" fillId="2" borderId="26" xfId="2" applyNumberFormat="1" applyFont="1" applyFill="1" applyBorder="1" applyAlignment="1" applyProtection="1">
      <alignment horizontal="center" vertical="center" textRotation="90" wrapText="1"/>
    </xf>
    <xf numFmtId="167" fontId="2" fillId="2" borderId="25" xfId="2" applyNumberFormat="1" applyFont="1" applyFill="1" applyBorder="1" applyAlignment="1" applyProtection="1">
      <alignment horizontal="center" vertical="center" textRotation="90" wrapText="1"/>
    </xf>
    <xf numFmtId="167" fontId="2" fillId="2" borderId="80" xfId="2" applyNumberFormat="1" applyFont="1" applyFill="1" applyBorder="1" applyAlignment="1" applyProtection="1">
      <alignment horizontal="center" vertical="center" textRotation="90" wrapText="1"/>
    </xf>
    <xf numFmtId="167" fontId="2" fillId="2" borderId="4" xfId="2" applyNumberFormat="1" applyFont="1" applyFill="1" applyBorder="1" applyAlignment="1" applyProtection="1">
      <alignment horizontal="center" vertical="center" textRotation="90" wrapText="1"/>
    </xf>
    <xf numFmtId="167" fontId="2" fillId="2" borderId="10" xfId="2" applyNumberFormat="1" applyFont="1" applyFill="1" applyBorder="1" applyAlignment="1" applyProtection="1">
      <alignment horizontal="center" vertical="center" textRotation="90" wrapText="1"/>
    </xf>
    <xf numFmtId="167" fontId="2" fillId="2" borderId="52" xfId="2" applyNumberFormat="1" applyFont="1" applyFill="1" applyBorder="1" applyAlignment="1" applyProtection="1">
      <alignment horizontal="center" vertical="center" textRotation="90" wrapText="1"/>
    </xf>
    <xf numFmtId="167" fontId="2" fillId="2" borderId="24" xfId="2" applyNumberFormat="1" applyFont="1" applyFill="1" applyBorder="1" applyAlignment="1" applyProtection="1">
      <alignment horizontal="center" vertical="center" textRotation="90" wrapText="1"/>
    </xf>
    <xf numFmtId="167" fontId="2" fillId="2" borderId="97" xfId="2" applyNumberFormat="1" applyFont="1" applyFill="1" applyBorder="1" applyAlignment="1" applyProtection="1">
      <alignment horizontal="center" vertical="center" textRotation="90" wrapText="1"/>
    </xf>
    <xf numFmtId="0" fontId="2" fillId="2" borderId="44" xfId="2" applyNumberFormat="1" applyFont="1" applyFill="1" applyBorder="1" applyAlignment="1" applyProtection="1">
      <alignment horizontal="center" vertical="center"/>
    </xf>
    <xf numFmtId="49" fontId="6" fillId="2" borderId="78" xfId="0" applyNumberFormat="1" applyFont="1" applyFill="1" applyBorder="1" applyAlignment="1" applyProtection="1">
      <alignment horizontal="center" vertical="center"/>
    </xf>
    <xf numFmtId="49" fontId="6" fillId="2" borderId="58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49" fontId="6" fillId="4" borderId="82" xfId="0" applyNumberFormat="1" applyFont="1" applyFill="1" applyBorder="1" applyAlignment="1" applyProtection="1">
      <alignment horizontal="center" vertical="center"/>
    </xf>
    <xf numFmtId="49" fontId="6" fillId="4" borderId="79" xfId="0" applyNumberFormat="1" applyFont="1" applyFill="1" applyBorder="1" applyAlignment="1" applyProtection="1">
      <alignment horizontal="center" vertical="center"/>
    </xf>
    <xf numFmtId="49" fontId="6" fillId="4" borderId="29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 wrapText="1"/>
    </xf>
    <xf numFmtId="164" fontId="6" fillId="2" borderId="81" xfId="0" applyNumberFormat="1" applyFont="1" applyFill="1" applyBorder="1" applyAlignment="1" applyProtection="1">
      <alignment horizontal="center" vertic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6" fillId="2" borderId="103" xfId="0" applyFont="1" applyFill="1" applyBorder="1" applyAlignment="1">
      <alignment horizontal="center" vertical="center" wrapText="1"/>
    </xf>
    <xf numFmtId="0" fontId="6" fillId="2" borderId="82" xfId="2" applyNumberFormat="1" applyFont="1" applyFill="1" applyBorder="1" applyAlignment="1" applyProtection="1">
      <alignment horizontal="center" vertical="center"/>
    </xf>
    <xf numFmtId="0" fontId="6" fillId="2" borderId="79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6" fillId="2" borderId="58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39" xfId="2" applyFont="1" applyFill="1" applyBorder="1" applyAlignment="1" applyProtection="1">
      <alignment horizontal="right" vertical="center"/>
    </xf>
    <xf numFmtId="0" fontId="6" fillId="2" borderId="8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168" fontId="6" fillId="2" borderId="28" xfId="2" applyNumberFormat="1" applyFont="1" applyFill="1" applyBorder="1" applyAlignment="1" applyProtection="1">
      <alignment horizontal="center" vertical="center"/>
    </xf>
    <xf numFmtId="49" fontId="2" fillId="0" borderId="8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83" xfId="2" applyNumberFormat="1" applyFont="1" applyFill="1" applyBorder="1" applyAlignment="1">
      <alignment horizontal="center" vertical="center" wrapText="1"/>
    </xf>
    <xf numFmtId="49" fontId="2" fillId="0" borderId="100" xfId="2" applyNumberFormat="1" applyFont="1" applyFill="1" applyBorder="1" applyAlignment="1">
      <alignment horizontal="center" vertical="center" wrapText="1"/>
    </xf>
    <xf numFmtId="49" fontId="2" fillId="0" borderId="75" xfId="2" applyNumberFormat="1" applyFont="1" applyFill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 wrapText="1"/>
    </xf>
    <xf numFmtId="168" fontId="6" fillId="2" borderId="78" xfId="2" applyNumberFormat="1" applyFont="1" applyFill="1" applyBorder="1" applyAlignment="1" applyProtection="1">
      <alignment horizontal="center" vertical="center"/>
    </xf>
    <xf numFmtId="168" fontId="6" fillId="2" borderId="58" xfId="2" applyNumberFormat="1" applyFont="1" applyFill="1" applyBorder="1" applyAlignment="1" applyProtection="1">
      <alignment horizontal="center" vertical="center"/>
    </xf>
    <xf numFmtId="168" fontId="6" fillId="2" borderId="15" xfId="2" applyNumberFormat="1" applyFont="1" applyFill="1" applyBorder="1" applyAlignment="1" applyProtection="1">
      <alignment horizontal="center" vertical="center"/>
    </xf>
    <xf numFmtId="168" fontId="6" fillId="2" borderId="16" xfId="2" applyNumberFormat="1" applyFont="1" applyFill="1" applyBorder="1" applyAlignment="1" applyProtection="1">
      <alignment horizontal="center" vertical="center"/>
    </xf>
    <xf numFmtId="0" fontId="6" fillId="2" borderId="39" xfId="2" applyFont="1" applyFill="1" applyBorder="1" applyAlignment="1">
      <alignment horizontal="right" vertical="center"/>
    </xf>
    <xf numFmtId="0" fontId="6" fillId="2" borderId="61" xfId="2" applyFont="1" applyFill="1" applyBorder="1" applyAlignment="1" applyProtection="1">
      <alignment horizontal="right" vertical="center"/>
    </xf>
    <xf numFmtId="167" fontId="6" fillId="2" borderId="40" xfId="2" applyNumberFormat="1" applyFont="1" applyFill="1" applyBorder="1" applyAlignment="1" applyProtection="1">
      <alignment horizontal="right" vertical="center"/>
    </xf>
    <xf numFmtId="167" fontId="6" fillId="2" borderId="41" xfId="2" applyNumberFormat="1" applyFont="1" applyFill="1" applyBorder="1" applyAlignment="1" applyProtection="1">
      <alignment horizontal="right" vertical="center"/>
    </xf>
    <xf numFmtId="167" fontId="6" fillId="2" borderId="42" xfId="2" applyNumberFormat="1" applyFont="1" applyFill="1" applyBorder="1" applyAlignment="1" applyProtection="1">
      <alignment horizontal="right" vertical="center"/>
    </xf>
    <xf numFmtId="165" fontId="27" fillId="2" borderId="78" xfId="2" applyNumberFormat="1" applyFont="1" applyFill="1" applyBorder="1" applyAlignment="1" applyProtection="1">
      <alignment horizontal="center" vertical="center"/>
    </xf>
    <xf numFmtId="165" fontId="27" fillId="2" borderId="58" xfId="2" applyNumberFormat="1" applyFont="1" applyFill="1" applyBorder="1" applyAlignment="1" applyProtection="1">
      <alignment horizontal="center" vertical="center"/>
    </xf>
    <xf numFmtId="0" fontId="27" fillId="2" borderId="15" xfId="2" applyNumberFormat="1" applyFont="1" applyFill="1" applyBorder="1" applyAlignment="1" applyProtection="1">
      <alignment horizontal="center" vertical="center"/>
    </xf>
    <xf numFmtId="0" fontId="6" fillId="2" borderId="76" xfId="0" applyFont="1" applyFill="1" applyBorder="1" applyAlignment="1" applyProtection="1">
      <alignment horizontal="right" vertical="center"/>
    </xf>
    <xf numFmtId="0" fontId="25" fillId="2" borderId="76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25" fillId="2" borderId="0" xfId="0" applyFont="1" applyFill="1" applyBorder="1" applyAlignment="1">
      <alignment horizontal="right" vertical="center"/>
    </xf>
    <xf numFmtId="167" fontId="31" fillId="2" borderId="0" xfId="2" applyNumberFormat="1" applyFont="1" applyFill="1" applyBorder="1" applyAlignment="1" applyProtection="1">
      <alignment horizontal="left"/>
    </xf>
    <xf numFmtId="165" fontId="6" fillId="2" borderId="59" xfId="2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6" fillId="0" borderId="82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88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90" xfId="0" applyFont="1" applyFill="1" applyBorder="1" applyAlignment="1">
      <alignment horizontal="center" vertical="center" wrapText="1"/>
    </xf>
    <xf numFmtId="164" fontId="6" fillId="0" borderId="69" xfId="0" applyNumberFormat="1" applyFont="1" applyFill="1" applyBorder="1" applyAlignment="1" applyProtection="1">
      <alignment horizontal="center" vertical="center" textRotation="90" wrapText="1"/>
    </xf>
    <xf numFmtId="0" fontId="6" fillId="0" borderId="48" xfId="0" applyFont="1" applyFill="1" applyBorder="1" applyAlignment="1">
      <alignment horizontal="center" vertical="center"/>
    </xf>
    <xf numFmtId="164" fontId="6" fillId="0" borderId="85" xfId="0" applyNumberFormat="1" applyFont="1" applyFill="1" applyBorder="1" applyAlignment="1" applyProtection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textRotation="90" wrapText="1"/>
    </xf>
    <xf numFmtId="164" fontId="6" fillId="0" borderId="98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99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35" fillId="0" borderId="0" xfId="3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66</xdr:row>
      <xdr:rowOff>73776</xdr:rowOff>
    </xdr:from>
    <xdr:to>
      <xdr:col>5</xdr:col>
      <xdr:colOff>228600</xdr:colOff>
      <xdr:row>68</xdr:row>
      <xdr:rowOff>64434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5532851"/>
          <a:ext cx="714375" cy="39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704850</xdr:colOff>
      <xdr:row>68</xdr:row>
      <xdr:rowOff>133350</xdr:rowOff>
    </xdr:from>
    <xdr:to>
      <xdr:col>5</xdr:col>
      <xdr:colOff>133350</xdr:colOff>
      <xdr:row>71</xdr:row>
      <xdr:rowOff>34925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5057775" y="15992475"/>
          <a:ext cx="714375" cy="50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71</xdr:row>
      <xdr:rowOff>9525</xdr:rowOff>
    </xdr:from>
    <xdr:to>
      <xdr:col>5</xdr:col>
      <xdr:colOff>304800</xdr:colOff>
      <xdr:row>72</xdr:row>
      <xdr:rowOff>190500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5210175" y="16468725"/>
          <a:ext cx="73342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5;&#1083;&#1072;&#1085;_075_2021-22%20&#1084;&#1072;&#1075;i&#1089;&#1090;&#1088;%20%20(&#1079;&#1072;&#1086;&#1095;&#10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тит ЗО"/>
      <sheetName val="План МКТ (новий)"/>
      <sheetName val="План МКТ"/>
      <sheetName val="Маркетинг"/>
      <sheetName val="до наказу"/>
      <sheetName val="План МК  (2021-2022)"/>
      <sheetName val="сем для дисп"/>
      <sheetName val="до наказу МК-21-1зм"/>
      <sheetName val="сем 1 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8">
          <cell r="A198" t="str">
            <v>1.1.1</v>
          </cell>
          <cell r="B198" t="str">
            <v>Психологія лідерства та професійної успішності</v>
          </cell>
          <cell r="AB198" t="str">
            <v>ЗО</v>
          </cell>
          <cell r="AC198" t="str">
            <v>м</v>
          </cell>
          <cell r="AD198" t="str">
            <v>залік</v>
          </cell>
          <cell r="AE198">
            <v>4</v>
          </cell>
        </row>
        <row r="199">
          <cell r="A199" t="str">
            <v>1.1.2</v>
          </cell>
          <cell r="B199" t="str">
            <v>Ділове та академічне письмо іноземною мовою</v>
          </cell>
          <cell r="AB199" t="str">
            <v>ЗО</v>
          </cell>
          <cell r="AC199" t="str">
            <v>мп</v>
          </cell>
          <cell r="AD199" t="str">
            <v>залік</v>
          </cell>
          <cell r="AE199">
            <v>0</v>
          </cell>
          <cell r="AG199">
            <v>4</v>
          </cell>
        </row>
        <row r="200">
          <cell r="A200" t="str">
            <v>1.2.1</v>
          </cell>
          <cell r="B200" t="str">
            <v>Стратегічний маркетинг</v>
          </cell>
          <cell r="AB200" t="str">
            <v>ПО</v>
          </cell>
          <cell r="AC200" t="str">
            <v>м</v>
          </cell>
          <cell r="AD200" t="str">
            <v>екзамен</v>
          </cell>
          <cell r="AE200">
            <v>4</v>
          </cell>
          <cell r="AH200">
            <v>2</v>
          </cell>
          <cell r="AJ200">
            <v>2</v>
          </cell>
        </row>
        <row r="201">
          <cell r="A201" t="str">
            <v>1.2.2</v>
          </cell>
          <cell r="B201" t="str">
            <v>Маркетинговий менеджмент</v>
          </cell>
          <cell r="AB201" t="str">
            <v>ПО</v>
          </cell>
          <cell r="AC201" t="str">
            <v>м</v>
          </cell>
          <cell r="AD201" t="str">
            <v>екзамен</v>
          </cell>
          <cell r="AE201">
            <v>4</v>
          </cell>
          <cell r="AH201">
            <v>2</v>
          </cell>
          <cell r="AJ201">
            <v>2</v>
          </cell>
        </row>
        <row r="202">
          <cell r="A202" t="str">
            <v>1.2.6</v>
          </cell>
          <cell r="B202" t="str">
            <v xml:space="preserve">Інформаційні системи і технології в маркетингу та інтернет-маркетинг </v>
          </cell>
          <cell r="AB202" t="str">
            <v>ПО</v>
          </cell>
          <cell r="AC202" t="str">
            <v>мп</v>
          </cell>
          <cell r="AD202" t="str">
            <v>залік</v>
          </cell>
          <cell r="AE202">
            <v>4</v>
          </cell>
          <cell r="AF202">
            <v>4</v>
          </cell>
        </row>
        <row r="203">
          <cell r="B203" t="str">
            <v>Вибіркова дисципліна циклу
 загальної підготовки</v>
          </cell>
          <cell r="AB203" t="str">
            <v>ЗВ</v>
          </cell>
        </row>
        <row r="204">
          <cell r="A204" t="str">
            <v>2.1.1</v>
          </cell>
          <cell r="B204" t="str">
            <v xml:space="preserve">Охорона праці в галузі та цивільний захист </v>
          </cell>
          <cell r="AB204" t="str">
            <v>ЗВ</v>
          </cell>
          <cell r="AC204" t="str">
            <v>хіоп</v>
          </cell>
          <cell r="AD204" t="str">
            <v>залік</v>
          </cell>
          <cell r="AE204">
            <v>4</v>
          </cell>
        </row>
        <row r="205">
          <cell r="A205" t="str">
            <v>2.1.2</v>
          </cell>
          <cell r="B205" t="str">
            <v>Ділова риторика</v>
          </cell>
          <cell r="AB205" t="str">
            <v>ЗВ</v>
          </cell>
          <cell r="AC205" t="str">
            <v>м</v>
          </cell>
          <cell r="AD205" t="str">
            <v>залік</v>
          </cell>
          <cell r="AE205">
            <v>4</v>
          </cell>
        </row>
        <row r="206">
          <cell r="AB206" t="str">
            <v>ПВ</v>
          </cell>
          <cell r="AE206">
            <v>0</v>
          </cell>
        </row>
        <row r="207">
          <cell r="A207" t="str">
            <v>2.2.1</v>
          </cell>
          <cell r="B207" t="str">
            <v>Рекламний менеджмент</v>
          </cell>
          <cell r="AB207" t="str">
            <v>ПВ</v>
          </cell>
          <cell r="AC207" t="str">
            <v>м</v>
          </cell>
          <cell r="AD207" t="str">
            <v>залік</v>
          </cell>
          <cell r="AE207">
            <v>4</v>
          </cell>
          <cell r="AG207">
            <v>4</v>
          </cell>
        </row>
        <row r="208">
          <cell r="A208" t="str">
            <v>2.2.2</v>
          </cell>
          <cell r="B208" t="str">
            <v>Бренд-менеджмент</v>
          </cell>
          <cell r="AB208" t="str">
            <v>ПВ</v>
          </cell>
          <cell r="AC208" t="str">
            <v>м</v>
          </cell>
          <cell r="AD208" t="str">
            <v>залік</v>
          </cell>
          <cell r="AE208">
            <v>4</v>
          </cell>
          <cell r="AG208">
            <v>4</v>
          </cell>
        </row>
        <row r="209">
          <cell r="A209" t="str">
            <v>2.2.3</v>
          </cell>
          <cell r="B209" t="str">
            <v>Фінансовий менеджмент</v>
          </cell>
          <cell r="AB209" t="str">
            <v>ПВ</v>
          </cell>
          <cell r="AC209" t="str">
            <v>м</v>
          </cell>
          <cell r="AD209" t="str">
            <v>залік</v>
          </cell>
          <cell r="AE209">
            <v>4</v>
          </cell>
          <cell r="AG209">
            <v>4</v>
          </cell>
        </row>
        <row r="210">
          <cell r="A210" t="str">
            <v>2.2.4</v>
          </cell>
          <cell r="B210" t="str">
            <v>Інвестиційний менеджмент</v>
          </cell>
          <cell r="AB210" t="str">
            <v>ПВ</v>
          </cell>
          <cell r="AC210" t="str">
            <v>м</v>
          </cell>
          <cell r="AD210" t="str">
            <v>залік</v>
          </cell>
          <cell r="AE210">
            <v>4</v>
          </cell>
          <cell r="AG210">
            <v>4</v>
          </cell>
        </row>
        <row r="215">
          <cell r="B215" t="str">
            <v>2 семестр</v>
          </cell>
        </row>
        <row r="216">
          <cell r="A216" t="str">
            <v>1.1.3</v>
          </cell>
          <cell r="B216" t="str">
            <v>Методологія наукових досліджень у професійній сфері</v>
          </cell>
          <cell r="AB216" t="str">
            <v>ЗО</v>
          </cell>
          <cell r="AC216" t="str">
            <v>м</v>
          </cell>
          <cell r="AD216" t="str">
            <v>залік</v>
          </cell>
          <cell r="AE216">
            <v>6</v>
          </cell>
          <cell r="AF216">
            <v>0</v>
          </cell>
          <cell r="AG216">
            <v>2</v>
          </cell>
          <cell r="AI216">
            <v>0</v>
          </cell>
        </row>
        <row r="217">
          <cell r="A217" t="str">
            <v>1.2.3</v>
          </cell>
          <cell r="B217" t="str">
            <v>Маркетинговий аудит</v>
          </cell>
          <cell r="AB217" t="str">
            <v>ПО</v>
          </cell>
          <cell r="AC217" t="str">
            <v>м</v>
          </cell>
          <cell r="AD217" t="str">
            <v>екзамен</v>
          </cell>
          <cell r="AE217">
            <v>4</v>
          </cell>
          <cell r="AF217">
            <v>0</v>
          </cell>
          <cell r="AG217">
            <v>0</v>
          </cell>
          <cell r="AH217">
            <v>2</v>
          </cell>
          <cell r="AI217">
            <v>0</v>
          </cell>
          <cell r="AJ217">
            <v>2</v>
          </cell>
        </row>
        <row r="218">
          <cell r="A218" t="str">
            <v>1.2.4</v>
          </cell>
          <cell r="B218" t="str">
            <v>Управління маркетинговими проектами</v>
          </cell>
          <cell r="AB218" t="str">
            <v>ПО</v>
          </cell>
          <cell r="AC218" t="str">
            <v>м</v>
          </cell>
          <cell r="AD218" t="str">
            <v>екзамен</v>
          </cell>
          <cell r="AE218">
            <v>4</v>
          </cell>
          <cell r="AF218">
            <v>0</v>
          </cell>
          <cell r="AG218">
            <v>4</v>
          </cell>
          <cell r="AH218">
            <v>4</v>
          </cell>
          <cell r="AI218">
            <v>0</v>
          </cell>
        </row>
        <row r="219">
          <cell r="A219" t="str">
            <v>1.2.5</v>
          </cell>
          <cell r="B219" t="str">
            <v>Курсова робота "Стратегічний маркетинг"</v>
          </cell>
          <cell r="AB219" t="str">
            <v>ПО</v>
          </cell>
          <cell r="AC219" t="str">
            <v>м</v>
          </cell>
          <cell r="AD219" t="str">
            <v>курс.роб.</v>
          </cell>
          <cell r="AG219">
            <v>4</v>
          </cell>
          <cell r="AI219">
            <v>0</v>
          </cell>
        </row>
        <row r="220">
          <cell r="A220" t="str">
            <v>1.3.1</v>
          </cell>
          <cell r="B220" t="str">
            <v>Виробнича практика</v>
          </cell>
          <cell r="AB220" t="str">
            <v>ПР</v>
          </cell>
          <cell r="AC220" t="str">
            <v>м</v>
          </cell>
          <cell r="AD220" t="str">
            <v>диф.залік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B221" t="str">
            <v>ПВ</v>
          </cell>
          <cell r="AE221">
            <v>0</v>
          </cell>
          <cell r="AF221">
            <v>0</v>
          </cell>
          <cell r="AH221">
            <v>0</v>
          </cell>
          <cell r="AI221">
            <v>0</v>
          </cell>
        </row>
        <row r="222">
          <cell r="A222" t="str">
            <v>2.2.5</v>
          </cell>
          <cell r="B222" t="str">
            <v xml:space="preserve">Психологічні технології роботи з персоналом  </v>
          </cell>
          <cell r="AB222" t="str">
            <v>ПВ</v>
          </cell>
          <cell r="AC222" t="str">
            <v>м</v>
          </cell>
          <cell r="AD222" t="str">
            <v>залік</v>
          </cell>
          <cell r="AE222">
            <v>4</v>
          </cell>
          <cell r="AF222">
            <v>0</v>
          </cell>
          <cell r="AG222">
            <v>4</v>
          </cell>
          <cell r="AI222">
            <v>0</v>
          </cell>
        </row>
        <row r="223">
          <cell r="A223" t="str">
            <v>2.2.6</v>
          </cell>
          <cell r="B223" t="str">
            <v xml:space="preserve">Інформаційно-комунікаційні технології </v>
          </cell>
          <cell r="AB223" t="str">
            <v>ПВ</v>
          </cell>
          <cell r="AC223" t="str">
            <v>м</v>
          </cell>
          <cell r="AD223" t="str">
            <v>залік</v>
          </cell>
          <cell r="AE223">
            <v>4</v>
          </cell>
          <cell r="AF223">
            <v>0</v>
          </cell>
          <cell r="AG223">
            <v>4</v>
          </cell>
          <cell r="AI223">
            <v>0</v>
          </cell>
        </row>
        <row r="224">
          <cell r="A224" t="str">
            <v>2.2.7</v>
          </cell>
          <cell r="B224" t="str">
            <v xml:space="preserve">Управління конкурентоспроможністю </v>
          </cell>
          <cell r="AB224" t="str">
            <v>ПВ</v>
          </cell>
          <cell r="AC224" t="str">
            <v>м</v>
          </cell>
          <cell r="AD224" t="str">
            <v>залік</v>
          </cell>
          <cell r="AE224">
            <v>4</v>
          </cell>
          <cell r="AG224">
            <v>4</v>
          </cell>
          <cell r="AI224">
            <v>0</v>
          </cell>
        </row>
        <row r="225">
          <cell r="A225" t="str">
            <v>2.2.8</v>
          </cell>
          <cell r="B225" t="str">
            <v>Міжнародний маркетинг</v>
          </cell>
          <cell r="AB225" t="str">
            <v>ПВ</v>
          </cell>
          <cell r="AC225" t="str">
            <v>м</v>
          </cell>
          <cell r="AD225" t="str">
            <v>залік</v>
          </cell>
          <cell r="AE225">
            <v>4</v>
          </cell>
          <cell r="AF225">
            <v>0</v>
          </cell>
          <cell r="AG225">
            <v>4</v>
          </cell>
          <cell r="AI225">
            <v>0</v>
          </cell>
        </row>
        <row r="226">
          <cell r="A226" t="str">
            <v>2.2.9</v>
          </cell>
          <cell r="B226" t="str">
            <v>Медіапланування</v>
          </cell>
          <cell r="AB226" t="str">
            <v>ПВ</v>
          </cell>
          <cell r="AC226" t="str">
            <v>м</v>
          </cell>
          <cell r="AD226" t="str">
            <v>залік</v>
          </cell>
          <cell r="AE226">
            <v>4</v>
          </cell>
          <cell r="AF226">
            <v>0</v>
          </cell>
          <cell r="AG226">
            <v>4</v>
          </cell>
          <cell r="AI226">
            <v>0</v>
          </cell>
        </row>
        <row r="227">
          <cell r="A227" t="str">
            <v>2.2.10</v>
          </cell>
          <cell r="B227" t="str">
            <v>Цифровий маркетинг</v>
          </cell>
          <cell r="AB227" t="str">
            <v>ПВ</v>
          </cell>
          <cell r="AC227" t="str">
            <v>м</v>
          </cell>
          <cell r="AD227" t="str">
            <v>залік</v>
          </cell>
          <cell r="AE227">
            <v>4</v>
          </cell>
          <cell r="AF227">
            <v>0</v>
          </cell>
          <cell r="AG227">
            <v>4</v>
          </cell>
          <cell r="AI2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6" customWidth="1"/>
    <col min="2" max="2" width="4.7109375" style="6" customWidth="1"/>
    <col min="3" max="3" width="8.7109375" style="6" customWidth="1"/>
    <col min="4" max="4" width="18.140625" style="6" customWidth="1"/>
    <col min="5" max="5" width="16.5703125" style="6" customWidth="1"/>
    <col min="6" max="6" width="14.7109375" style="6" customWidth="1"/>
    <col min="7" max="7" width="20.85546875" style="6" customWidth="1"/>
    <col min="8" max="8" width="14.7109375" style="6" customWidth="1"/>
    <col min="9" max="9" width="12.85546875" style="6" customWidth="1"/>
    <col min="10" max="10" width="12" style="6" customWidth="1"/>
    <col min="11" max="11" width="0" style="6" hidden="1" customWidth="1"/>
    <col min="12" max="12" width="13.140625" style="6" customWidth="1"/>
    <col min="13" max="16384" width="9.140625" style="6"/>
  </cols>
  <sheetData>
    <row r="1" spans="1:12" ht="18.75" x14ac:dyDescent="0.3">
      <c r="A1" s="3"/>
      <c r="B1" s="8"/>
      <c r="C1" s="754" t="s">
        <v>64</v>
      </c>
      <c r="D1" s="755"/>
      <c r="E1" s="755"/>
      <c r="F1" s="755"/>
      <c r="G1" s="755"/>
      <c r="H1" s="755"/>
      <c r="I1" s="755"/>
      <c r="J1" s="755"/>
      <c r="K1" s="75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45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5" t="s">
        <v>65</v>
      </c>
      <c r="D3" s="5">
        <v>33</v>
      </c>
      <c r="E3" s="5">
        <v>7</v>
      </c>
      <c r="F3" s="5"/>
      <c r="G3" s="5"/>
      <c r="H3" s="5"/>
      <c r="I3" s="7" t="s">
        <v>40</v>
      </c>
      <c r="J3" s="7" t="s">
        <v>36</v>
      </c>
    </row>
    <row r="4" spans="1:12" s="3" customFormat="1" ht="18.75" x14ac:dyDescent="0.3">
      <c r="C4" s="5" t="s">
        <v>66</v>
      </c>
      <c r="D4" s="5"/>
      <c r="E4" s="5"/>
      <c r="F4" s="5">
        <v>4</v>
      </c>
      <c r="G4" s="5">
        <v>11</v>
      </c>
      <c r="H4" s="5">
        <v>2</v>
      </c>
      <c r="I4" s="7" t="s">
        <v>37</v>
      </c>
      <c r="J4" s="7" t="s">
        <v>38</v>
      </c>
    </row>
    <row r="5" spans="1:12" s="3" customFormat="1" ht="18.75" x14ac:dyDescent="0.3">
      <c r="C5" s="5" t="s">
        <v>67</v>
      </c>
      <c r="D5" s="5">
        <v>33</v>
      </c>
      <c r="E5" s="5">
        <v>7</v>
      </c>
      <c r="F5" s="5">
        <v>4</v>
      </c>
      <c r="G5" s="5">
        <v>11</v>
      </c>
      <c r="H5" s="5">
        <v>2</v>
      </c>
      <c r="I5" s="7" t="s">
        <v>41</v>
      </c>
      <c r="J5" s="7" t="s">
        <v>39</v>
      </c>
    </row>
    <row r="6" spans="1:12" s="3" customFormat="1" ht="18.75" x14ac:dyDescent="0.3">
      <c r="C6" s="2"/>
      <c r="D6" s="11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1"/>
      <c r="E7" s="760" t="s">
        <v>46</v>
      </c>
      <c r="F7" s="761"/>
      <c r="G7" s="761"/>
      <c r="H7" s="2"/>
      <c r="I7" s="2"/>
      <c r="J7" s="2"/>
      <c r="K7" s="4"/>
    </row>
    <row r="8" spans="1:12" s="3" customFormat="1" ht="18.75" x14ac:dyDescent="0.3">
      <c r="C8" s="2"/>
      <c r="D8" s="757" t="s">
        <v>47</v>
      </c>
      <c r="E8" s="758"/>
      <c r="F8" s="759"/>
      <c r="G8" s="12" t="s">
        <v>25</v>
      </c>
      <c r="H8" s="12" t="s">
        <v>48</v>
      </c>
      <c r="I8" s="2"/>
      <c r="J8" s="2"/>
      <c r="K8" s="4"/>
    </row>
    <row r="9" spans="1:12" s="3" customFormat="1" ht="18.75" x14ac:dyDescent="0.3">
      <c r="C9" s="2"/>
      <c r="D9" s="757" t="s">
        <v>26</v>
      </c>
      <c r="E9" s="758"/>
      <c r="F9" s="759"/>
      <c r="G9" s="13">
        <v>4</v>
      </c>
      <c r="H9" s="13">
        <v>4</v>
      </c>
      <c r="I9" s="2"/>
      <c r="J9" s="2"/>
      <c r="K9" s="4"/>
    </row>
    <row r="10" spans="1:12" s="3" customFormat="1" ht="18.75" x14ac:dyDescent="0.3">
      <c r="C10" s="2"/>
      <c r="D10" s="750" t="s">
        <v>27</v>
      </c>
      <c r="E10" s="751"/>
      <c r="F10" s="751"/>
      <c r="G10" s="16"/>
      <c r="H10" s="16"/>
      <c r="I10" s="2"/>
      <c r="J10" s="2"/>
      <c r="K10" s="4"/>
    </row>
    <row r="11" spans="1:12" s="3" customFormat="1" ht="18.75" x14ac:dyDescent="0.3">
      <c r="C11" s="2"/>
      <c r="D11" s="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1"/>
      <c r="E12" s="752" t="s">
        <v>49</v>
      </c>
      <c r="F12" s="753"/>
      <c r="G12" s="753"/>
      <c r="H12" s="2"/>
      <c r="I12" s="2"/>
      <c r="J12" s="2"/>
      <c r="K12" s="4"/>
    </row>
    <row r="13" spans="1:12" s="3" customFormat="1" ht="63.75" x14ac:dyDescent="0.3">
      <c r="C13" s="2"/>
      <c r="D13" s="762" t="s">
        <v>50</v>
      </c>
      <c r="E13" s="763"/>
      <c r="F13" s="764"/>
      <c r="G13" s="14" t="s">
        <v>51</v>
      </c>
      <c r="H13" s="15" t="s">
        <v>25</v>
      </c>
      <c r="I13" s="2"/>
      <c r="J13" s="2"/>
      <c r="K13" s="4"/>
    </row>
    <row r="14" spans="1:12" s="3" customFormat="1" ht="18.75" x14ac:dyDescent="0.3">
      <c r="C14" s="2"/>
      <c r="D14" s="747" t="s">
        <v>44</v>
      </c>
      <c r="E14" s="748"/>
      <c r="F14" s="749"/>
      <c r="G14" s="12" t="s">
        <v>52</v>
      </c>
      <c r="H14" s="12">
        <v>4</v>
      </c>
      <c r="I14" s="2"/>
      <c r="J14" s="2"/>
      <c r="K14" s="4"/>
    </row>
    <row r="15" spans="1:12" s="3" customFormat="1" ht="18.75" x14ac:dyDescent="0.3">
      <c r="C15" s="2"/>
      <c r="D15" s="747"/>
      <c r="E15" s="748"/>
      <c r="F15" s="749"/>
      <c r="G15" s="12"/>
      <c r="H15" s="12"/>
      <c r="I15" s="2"/>
      <c r="J15" s="2"/>
      <c r="K15" s="4"/>
    </row>
    <row r="16" spans="1:12" s="3" customFormat="1" ht="18.75" x14ac:dyDescent="0.3">
      <c r="C16" s="2"/>
      <c r="D16" s="11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>
      <selection activeCell="C25" sqref="C25"/>
    </sheetView>
  </sheetViews>
  <sheetFormatPr defaultRowHeight="12.75" x14ac:dyDescent="0.2"/>
  <cols>
    <col min="3" max="3" width="56.42578125" customWidth="1"/>
    <col min="5" max="5" width="21.28515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3" max="14" width="4.42578125" customWidth="1"/>
    <col min="15" max="15" width="7" customWidth="1"/>
  </cols>
  <sheetData>
    <row r="1" spans="1:24" s="733" customFormat="1" ht="20.100000000000001" customHeight="1" x14ac:dyDescent="0.25">
      <c r="A1" s="731"/>
      <c r="B1" s="731"/>
      <c r="C1" s="731"/>
      <c r="D1" s="731"/>
      <c r="E1" s="731"/>
      <c r="F1" s="765" t="s">
        <v>285</v>
      </c>
      <c r="G1" s="765"/>
      <c r="H1" s="765"/>
      <c r="I1" s="765" t="s">
        <v>286</v>
      </c>
      <c r="J1" s="765"/>
      <c r="K1" s="765"/>
      <c r="L1" s="731"/>
      <c r="M1" s="731"/>
      <c r="N1" s="731"/>
      <c r="O1" s="731"/>
      <c r="P1" s="731"/>
      <c r="Q1" s="731"/>
      <c r="R1" s="731"/>
      <c r="S1" s="731"/>
      <c r="T1" s="731"/>
      <c r="U1" s="732"/>
      <c r="V1" s="732"/>
      <c r="W1" s="732"/>
      <c r="X1" s="732"/>
    </row>
    <row r="2" spans="1:24" s="733" customFormat="1" ht="82.5" customHeight="1" x14ac:dyDescent="0.25">
      <c r="A2" s="734" t="s">
        <v>287</v>
      </c>
      <c r="B2" s="731" t="s">
        <v>288</v>
      </c>
      <c r="C2" s="735" t="s">
        <v>289</v>
      </c>
      <c r="D2" s="735" t="s">
        <v>286</v>
      </c>
      <c r="E2" s="735" t="s">
        <v>290</v>
      </c>
      <c r="F2" s="735" t="s">
        <v>291</v>
      </c>
      <c r="G2" s="735" t="s">
        <v>292</v>
      </c>
      <c r="H2" s="735" t="s">
        <v>293</v>
      </c>
      <c r="I2" s="735" t="s">
        <v>291</v>
      </c>
      <c r="J2" s="735" t="s">
        <v>292</v>
      </c>
      <c r="K2" s="735" t="s">
        <v>293</v>
      </c>
      <c r="L2" s="735" t="s">
        <v>87</v>
      </c>
      <c r="M2" s="735"/>
      <c r="N2" s="735"/>
      <c r="O2" s="731" t="s">
        <v>303</v>
      </c>
      <c r="P2" s="735" t="s">
        <v>294</v>
      </c>
      <c r="Q2" s="736" t="s">
        <v>295</v>
      </c>
      <c r="R2" s="736" t="s">
        <v>296</v>
      </c>
      <c r="S2" s="735" t="s">
        <v>297</v>
      </c>
      <c r="T2" s="737" t="s">
        <v>298</v>
      </c>
      <c r="U2" s="732"/>
      <c r="V2" s="732"/>
      <c r="W2" s="732"/>
      <c r="X2" s="732"/>
    </row>
    <row r="3" spans="1:24" s="738" customFormat="1" x14ac:dyDescent="0.2">
      <c r="A3" s="766" t="s">
        <v>226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</row>
    <row r="4" spans="1:24" s="738" customFormat="1" x14ac:dyDescent="0.2">
      <c r="A4" s="739" t="str">
        <f>'[1]сем 1 курс'!A198</f>
        <v>1.1.1</v>
      </c>
      <c r="B4" s="738" t="str">
        <f>'[1]сем 1 курс'!AB198</f>
        <v>ЗО</v>
      </c>
      <c r="C4" s="739" t="str">
        <f>'[1]сем 1 курс'!B198</f>
        <v>Психологія лідерства та професійної успішності</v>
      </c>
      <c r="D4" s="738">
        <v>1</v>
      </c>
      <c r="E4" s="738" t="s">
        <v>302</v>
      </c>
      <c r="F4" s="738">
        <f>'[1]сем 1 курс'!AE198</f>
        <v>4</v>
      </c>
      <c r="G4" s="738">
        <f>'[1]сем 1 курс'!AF198</f>
        <v>0</v>
      </c>
      <c r="H4" s="738">
        <f>'[1]сем 1 курс'!AG198</f>
        <v>0</v>
      </c>
      <c r="I4" s="738">
        <f>'[1]сем 1 курс'!AH198</f>
        <v>0</v>
      </c>
      <c r="J4" s="738">
        <f>'[1]сем 1 курс'!AI198</f>
        <v>0</v>
      </c>
      <c r="K4" s="738">
        <f>'[1]сем 1 курс'!AJ198</f>
        <v>0</v>
      </c>
      <c r="L4" s="738" t="str">
        <f>'[1]сем 1 курс'!AD198</f>
        <v>залік</v>
      </c>
      <c r="O4" s="738">
        <v>3</v>
      </c>
      <c r="P4" s="738" t="str">
        <f>'[1]сем 1 курс'!AC198</f>
        <v>м</v>
      </c>
      <c r="R4" s="738" t="s">
        <v>299</v>
      </c>
      <c r="S4" s="738" t="s">
        <v>300</v>
      </c>
    </row>
    <row r="5" spans="1:24" s="738" customFormat="1" x14ac:dyDescent="0.2">
      <c r="A5" s="739" t="str">
        <f>'[1]сем 1 курс'!A199</f>
        <v>1.1.2</v>
      </c>
      <c r="B5" s="738" t="str">
        <f>'[1]сем 1 курс'!AB199</f>
        <v>ЗО</v>
      </c>
      <c r="C5" s="739" t="str">
        <f>'[1]сем 1 курс'!B199</f>
        <v>Ділове та академічне письмо іноземною мовою</v>
      </c>
      <c r="D5" s="738">
        <v>1</v>
      </c>
      <c r="E5" s="738" t="s">
        <v>302</v>
      </c>
      <c r="F5" s="738">
        <f>'[1]сем 1 курс'!AE199</f>
        <v>0</v>
      </c>
      <c r="G5" s="738">
        <f>'[1]сем 1 курс'!AF199</f>
        <v>0</v>
      </c>
      <c r="H5" s="738">
        <f>'[1]сем 1 курс'!AG199</f>
        <v>4</v>
      </c>
      <c r="I5" s="738">
        <f>'[1]сем 1 курс'!AH199</f>
        <v>0</v>
      </c>
      <c r="J5" s="738">
        <f>'[1]сем 1 курс'!AI199</f>
        <v>0</v>
      </c>
      <c r="K5" s="738">
        <f>'[1]сем 1 курс'!AJ199</f>
        <v>0</v>
      </c>
      <c r="L5" s="738" t="str">
        <f>'[1]сем 1 курс'!AD199</f>
        <v>залік</v>
      </c>
      <c r="O5" s="738">
        <v>3</v>
      </c>
      <c r="P5" s="738" t="str">
        <f>'[1]сем 1 курс'!AC199</f>
        <v>мп</v>
      </c>
      <c r="R5" s="738" t="s">
        <v>299</v>
      </c>
      <c r="S5" s="738" t="s">
        <v>300</v>
      </c>
    </row>
    <row r="6" spans="1:24" s="738" customFormat="1" x14ac:dyDescent="0.2">
      <c r="A6" s="739" t="str">
        <f>'[1]сем 1 курс'!A200</f>
        <v>1.2.1</v>
      </c>
      <c r="B6" s="738" t="str">
        <f>'[1]сем 1 курс'!AB200</f>
        <v>ПО</v>
      </c>
      <c r="C6" s="739" t="str">
        <f>'[1]сем 1 курс'!B200</f>
        <v>Стратегічний маркетинг</v>
      </c>
      <c r="D6" s="738">
        <v>1</v>
      </c>
      <c r="E6" s="738" t="s">
        <v>302</v>
      </c>
      <c r="F6" s="738">
        <f>'[1]сем 1 курс'!AE200</f>
        <v>4</v>
      </c>
      <c r="G6" s="738">
        <f>'[1]сем 1 курс'!AF200</f>
        <v>0</v>
      </c>
      <c r="H6" s="738">
        <f>'[1]сем 1 курс'!AG200</f>
        <v>0</v>
      </c>
      <c r="I6" s="738">
        <f>'[1]сем 1 курс'!AH200</f>
        <v>2</v>
      </c>
      <c r="J6" s="738">
        <f>'[1]сем 1 курс'!AI200</f>
        <v>0</v>
      </c>
      <c r="K6" s="738">
        <f>'[1]сем 1 курс'!AJ200</f>
        <v>2</v>
      </c>
      <c r="L6" s="738" t="str">
        <f>'[1]сем 1 курс'!AD200</f>
        <v>екзамен</v>
      </c>
      <c r="O6" s="738">
        <v>5</v>
      </c>
      <c r="P6" s="738" t="str">
        <f>'[1]сем 1 курс'!AC200</f>
        <v>м</v>
      </c>
      <c r="R6" s="738" t="s">
        <v>299</v>
      </c>
      <c r="S6" s="738" t="s">
        <v>300</v>
      </c>
    </row>
    <row r="7" spans="1:24" s="738" customFormat="1" x14ac:dyDescent="0.2">
      <c r="A7" s="739" t="str">
        <f>'[1]сем 1 курс'!A201</f>
        <v>1.2.2</v>
      </c>
      <c r="B7" s="738" t="str">
        <f>'[1]сем 1 курс'!AB201</f>
        <v>ПО</v>
      </c>
      <c r="C7" s="739" t="str">
        <f>'[1]сем 1 курс'!B201</f>
        <v>Маркетинговий менеджмент</v>
      </c>
      <c r="D7" s="738">
        <v>1</v>
      </c>
      <c r="E7" s="738" t="s">
        <v>302</v>
      </c>
      <c r="F7" s="738">
        <f>'[1]сем 1 курс'!AE201</f>
        <v>4</v>
      </c>
      <c r="G7" s="738">
        <f>'[1]сем 1 курс'!AF201</f>
        <v>0</v>
      </c>
      <c r="H7" s="738">
        <f>'[1]сем 1 курс'!AG201</f>
        <v>0</v>
      </c>
      <c r="I7" s="738">
        <f>'[1]сем 1 курс'!AH201</f>
        <v>2</v>
      </c>
      <c r="J7" s="738">
        <f>'[1]сем 1 курс'!AI201</f>
        <v>0</v>
      </c>
      <c r="K7" s="738">
        <f>'[1]сем 1 курс'!AJ201</f>
        <v>2</v>
      </c>
      <c r="L7" s="738" t="str">
        <f>'[1]сем 1 курс'!AD201</f>
        <v>екзамен</v>
      </c>
      <c r="O7" s="738">
        <v>4</v>
      </c>
      <c r="P7" s="738" t="str">
        <f>'[1]сем 1 курс'!AC201</f>
        <v>м</v>
      </c>
      <c r="R7" s="738" t="s">
        <v>299</v>
      </c>
      <c r="S7" s="738" t="s">
        <v>300</v>
      </c>
    </row>
    <row r="8" spans="1:24" s="738" customFormat="1" x14ac:dyDescent="0.2">
      <c r="A8" s="739" t="str">
        <f>'[1]сем 1 курс'!A202</f>
        <v>1.2.6</v>
      </c>
      <c r="B8" s="738" t="str">
        <f>'[1]сем 1 курс'!AB202</f>
        <v>ПО</v>
      </c>
      <c r="C8" s="739" t="str">
        <f>'[1]сем 1 курс'!B202</f>
        <v xml:space="preserve">Інформаційні системи і технології в маркетингу та інтернет-маркетинг </v>
      </c>
      <c r="D8" s="738">
        <v>1</v>
      </c>
      <c r="E8" s="738" t="s">
        <v>302</v>
      </c>
      <c r="F8" s="738">
        <f>'[1]сем 1 курс'!AE202</f>
        <v>4</v>
      </c>
      <c r="G8" s="738">
        <f>'[1]сем 1 курс'!AF202</f>
        <v>4</v>
      </c>
      <c r="H8" s="738">
        <f>'[1]сем 1 курс'!AG202</f>
        <v>0</v>
      </c>
      <c r="I8" s="738">
        <f>'[1]сем 1 курс'!AH202</f>
        <v>0</v>
      </c>
      <c r="J8" s="738">
        <f>'[1]сем 1 курс'!AI202</f>
        <v>0</v>
      </c>
      <c r="K8" s="738">
        <f>'[1]сем 1 курс'!AJ202</f>
        <v>0</v>
      </c>
      <c r="L8" s="738" t="str">
        <f>'[1]сем 1 курс'!AD202</f>
        <v>залік</v>
      </c>
      <c r="O8" s="738">
        <v>4</v>
      </c>
      <c r="P8" s="738" t="str">
        <f>'[1]сем 1 курс'!AC202</f>
        <v>мп</v>
      </c>
      <c r="R8" s="738" t="s">
        <v>299</v>
      </c>
      <c r="S8" s="738" t="s">
        <v>300</v>
      </c>
    </row>
    <row r="9" spans="1:24" s="738" customFormat="1" x14ac:dyDescent="0.2">
      <c r="A9" s="739">
        <f>'[1]сем 1 курс'!A203</f>
        <v>0</v>
      </c>
      <c r="B9" s="738" t="str">
        <f>'[1]сем 1 курс'!AB203</f>
        <v>ЗВ</v>
      </c>
      <c r="C9" s="739" t="str">
        <f>'[1]сем 1 курс'!B203</f>
        <v>Вибіркова дисципліна циклу
 загальної підготовки</v>
      </c>
      <c r="D9" s="738">
        <v>1</v>
      </c>
      <c r="E9" s="738" t="s">
        <v>302</v>
      </c>
      <c r="F9" s="738">
        <f>'[1]сем 1 курс'!AE203</f>
        <v>0</v>
      </c>
      <c r="G9" s="738">
        <f>'[1]сем 1 курс'!AF203</f>
        <v>0</v>
      </c>
      <c r="H9" s="738">
        <f>'[1]сем 1 курс'!AG203</f>
        <v>0</v>
      </c>
      <c r="I9" s="738">
        <f>'[1]сем 1 курс'!AH203</f>
        <v>0</v>
      </c>
      <c r="J9" s="738">
        <f>'[1]сем 1 курс'!AI203</f>
        <v>0</v>
      </c>
      <c r="K9" s="738">
        <f>'[1]сем 1 курс'!AJ203</f>
        <v>0</v>
      </c>
      <c r="L9" s="738">
        <f>'[1]сем 1 курс'!AD203</f>
        <v>0</v>
      </c>
      <c r="P9" s="738">
        <f>'[1]сем 1 курс'!AC203</f>
        <v>0</v>
      </c>
      <c r="R9" s="738" t="s">
        <v>299</v>
      </c>
      <c r="S9" s="738" t="s">
        <v>300</v>
      </c>
    </row>
    <row r="10" spans="1:24" s="738" customFormat="1" x14ac:dyDescent="0.2">
      <c r="A10" s="739" t="str">
        <f>'[1]сем 1 курс'!A204</f>
        <v>2.1.1</v>
      </c>
      <c r="B10" s="738" t="str">
        <f>'[1]сем 1 курс'!AB204</f>
        <v>ЗВ</v>
      </c>
      <c r="C10" s="739" t="str">
        <f>'[1]сем 1 курс'!B204</f>
        <v xml:space="preserve">Охорона праці в галузі та цивільний захист </v>
      </c>
      <c r="D10" s="738">
        <v>1</v>
      </c>
      <c r="E10" s="738" t="s">
        <v>302</v>
      </c>
      <c r="F10" s="738">
        <f>'[1]сем 1 курс'!AE204</f>
        <v>4</v>
      </c>
      <c r="G10" s="738">
        <f>'[1]сем 1 курс'!AF204</f>
        <v>0</v>
      </c>
      <c r="H10" s="738">
        <f>'[1]сем 1 курс'!AG204</f>
        <v>0</v>
      </c>
      <c r="I10" s="738">
        <f>'[1]сем 1 курс'!AH204</f>
        <v>0</v>
      </c>
      <c r="J10" s="738">
        <f>'[1]сем 1 курс'!AI204</f>
        <v>0</v>
      </c>
      <c r="K10" s="738">
        <f>'[1]сем 1 курс'!AJ204</f>
        <v>0</v>
      </c>
      <c r="L10" s="738" t="str">
        <f>'[1]сем 1 курс'!AD204</f>
        <v>залік</v>
      </c>
      <c r="O10" s="738">
        <v>3</v>
      </c>
      <c r="P10" s="738" t="str">
        <f>'[1]сем 1 курс'!AC204</f>
        <v>хіоп</v>
      </c>
      <c r="R10" s="738" t="s">
        <v>299</v>
      </c>
      <c r="S10" s="738" t="s">
        <v>300</v>
      </c>
      <c r="T10" s="738" t="s">
        <v>306</v>
      </c>
    </row>
    <row r="11" spans="1:24" s="738" customFormat="1" x14ac:dyDescent="0.2">
      <c r="A11" s="739" t="str">
        <f>'[1]сем 1 курс'!A205</f>
        <v>2.1.2</v>
      </c>
      <c r="B11" s="738" t="str">
        <f>'[1]сем 1 курс'!AB205</f>
        <v>ЗВ</v>
      </c>
      <c r="C11" s="739" t="str">
        <f>'[1]сем 1 курс'!B205</f>
        <v>Ділова риторика</v>
      </c>
      <c r="D11" s="738">
        <v>1</v>
      </c>
      <c r="E11" s="738" t="s">
        <v>302</v>
      </c>
      <c r="F11" s="738">
        <f>'[1]сем 1 курс'!AE205</f>
        <v>4</v>
      </c>
      <c r="G11" s="738">
        <f>'[1]сем 1 курс'!AF205</f>
        <v>0</v>
      </c>
      <c r="H11" s="738">
        <f>'[1]сем 1 курс'!AG205</f>
        <v>0</v>
      </c>
      <c r="I11" s="738">
        <f>'[1]сем 1 курс'!AH205</f>
        <v>0</v>
      </c>
      <c r="J11" s="738">
        <f>'[1]сем 1 курс'!AI205</f>
        <v>0</v>
      </c>
      <c r="K11" s="738">
        <f>'[1]сем 1 курс'!AJ205</f>
        <v>0</v>
      </c>
      <c r="L11" s="738" t="str">
        <f>'[1]сем 1 курс'!AD205</f>
        <v>залік</v>
      </c>
      <c r="O11" s="738">
        <v>3</v>
      </c>
      <c r="P11" s="738" t="str">
        <f>'[1]сем 1 курс'!AC205</f>
        <v>м</v>
      </c>
      <c r="R11" s="738" t="s">
        <v>299</v>
      </c>
      <c r="S11" s="738" t="s">
        <v>300</v>
      </c>
      <c r="T11" s="738" t="s">
        <v>306</v>
      </c>
    </row>
    <row r="12" spans="1:24" s="738" customFormat="1" x14ac:dyDescent="0.2">
      <c r="A12" s="739">
        <f>'[1]сем 1 курс'!A206</f>
        <v>0</v>
      </c>
      <c r="B12" s="738" t="str">
        <f>'[1]сем 1 курс'!AB206</f>
        <v>ПВ</v>
      </c>
      <c r="C12" s="738" t="s">
        <v>304</v>
      </c>
      <c r="D12" s="738">
        <v>1</v>
      </c>
      <c r="E12" s="738" t="s">
        <v>302</v>
      </c>
      <c r="F12" s="738">
        <f>'[1]сем 1 курс'!AE206</f>
        <v>0</v>
      </c>
      <c r="G12" s="738">
        <f>'[1]сем 1 курс'!AF206</f>
        <v>0</v>
      </c>
      <c r="H12" s="738">
        <f>'[1]сем 1 курс'!AG206</f>
        <v>0</v>
      </c>
      <c r="I12" s="738">
        <f>'[1]сем 1 курс'!AH206</f>
        <v>0</v>
      </c>
      <c r="J12" s="738">
        <f>'[1]сем 1 курс'!AI206</f>
        <v>0</v>
      </c>
      <c r="K12" s="738">
        <f>'[1]сем 1 курс'!AJ206</f>
        <v>0</v>
      </c>
      <c r="L12" s="738">
        <f>'[1]сем 1 курс'!AD206</f>
        <v>0</v>
      </c>
      <c r="P12" s="738">
        <f>'[1]сем 1 курс'!AC206</f>
        <v>0</v>
      </c>
      <c r="R12" s="738" t="s">
        <v>299</v>
      </c>
      <c r="S12" s="738" t="s">
        <v>300</v>
      </c>
      <c r="T12" s="738" t="s">
        <v>306</v>
      </c>
    </row>
    <row r="13" spans="1:24" s="738" customFormat="1" x14ac:dyDescent="0.2">
      <c r="A13" s="739" t="str">
        <f>'[1]сем 1 курс'!A207</f>
        <v>2.2.1</v>
      </c>
      <c r="B13" s="738" t="str">
        <f>'[1]сем 1 курс'!AB207</f>
        <v>ПВ</v>
      </c>
      <c r="C13" s="739" t="str">
        <f>'[1]сем 1 курс'!B207</f>
        <v>Рекламний менеджмент</v>
      </c>
      <c r="D13" s="738">
        <v>1</v>
      </c>
      <c r="E13" s="738" t="s">
        <v>302</v>
      </c>
      <c r="F13" s="738">
        <f>'[1]сем 1 курс'!AE207</f>
        <v>4</v>
      </c>
      <c r="G13" s="738">
        <f>'[1]сем 1 курс'!AF207</f>
        <v>0</v>
      </c>
      <c r="H13" s="738">
        <f>'[1]сем 1 курс'!AG207</f>
        <v>4</v>
      </c>
      <c r="I13" s="738">
        <f>'[1]сем 1 курс'!AH207</f>
        <v>0</v>
      </c>
      <c r="J13" s="738">
        <f>'[1]сем 1 курс'!AI207</f>
        <v>0</v>
      </c>
      <c r="K13" s="738">
        <f>'[1]сем 1 курс'!AJ207</f>
        <v>0</v>
      </c>
      <c r="L13" s="738" t="str">
        <f>'[1]сем 1 курс'!AD207</f>
        <v>залік</v>
      </c>
      <c r="O13" s="738">
        <v>4</v>
      </c>
      <c r="P13" s="738" t="str">
        <f>'[1]сем 1 курс'!AC207</f>
        <v>м</v>
      </c>
      <c r="R13" s="738" t="s">
        <v>299</v>
      </c>
      <c r="S13" s="738" t="s">
        <v>300</v>
      </c>
      <c r="T13" s="738" t="s">
        <v>306</v>
      </c>
    </row>
    <row r="14" spans="1:24" s="738" customFormat="1" x14ac:dyDescent="0.2">
      <c r="A14" s="739" t="str">
        <f>'[1]сем 1 курс'!A208</f>
        <v>2.2.2</v>
      </c>
      <c r="B14" s="738" t="str">
        <f>'[1]сем 1 курс'!AB208</f>
        <v>ПВ</v>
      </c>
      <c r="C14" s="739" t="str">
        <f>'[1]сем 1 курс'!B208</f>
        <v>Бренд-менеджмент</v>
      </c>
      <c r="D14" s="738">
        <v>1</v>
      </c>
      <c r="E14" s="738" t="s">
        <v>302</v>
      </c>
      <c r="F14" s="738">
        <f>'[1]сем 1 курс'!AE208</f>
        <v>4</v>
      </c>
      <c r="G14" s="738">
        <f>'[1]сем 1 курс'!AF208</f>
        <v>0</v>
      </c>
      <c r="H14" s="738">
        <f>'[1]сем 1 курс'!AG208</f>
        <v>4</v>
      </c>
      <c r="I14" s="738">
        <f>'[1]сем 1 курс'!AH208</f>
        <v>0</v>
      </c>
      <c r="J14" s="738">
        <f>'[1]сем 1 курс'!AI208</f>
        <v>0</v>
      </c>
      <c r="K14" s="738">
        <f>'[1]сем 1 курс'!AJ208</f>
        <v>0</v>
      </c>
      <c r="L14" s="738" t="str">
        <f>'[1]сем 1 курс'!AD208</f>
        <v>залік</v>
      </c>
      <c r="O14" s="738">
        <v>4</v>
      </c>
      <c r="P14" s="738" t="str">
        <f>'[1]сем 1 курс'!AC208</f>
        <v>м</v>
      </c>
      <c r="R14" s="738" t="s">
        <v>299</v>
      </c>
      <c r="S14" s="738" t="s">
        <v>300</v>
      </c>
      <c r="T14" s="738" t="s">
        <v>306</v>
      </c>
    </row>
    <row r="15" spans="1:24" s="738" customFormat="1" x14ac:dyDescent="0.2">
      <c r="A15" s="739" t="str">
        <f>'[1]сем 1 курс'!A209</f>
        <v>2.2.3</v>
      </c>
      <c r="B15" s="738" t="str">
        <f>'[1]сем 1 курс'!AB209</f>
        <v>ПВ</v>
      </c>
      <c r="C15" s="739" t="str">
        <f>'[1]сем 1 курс'!B209</f>
        <v>Фінансовий менеджмент</v>
      </c>
      <c r="D15" s="738">
        <v>1</v>
      </c>
      <c r="E15" s="738" t="s">
        <v>302</v>
      </c>
      <c r="F15" s="738">
        <f>'[1]сем 1 курс'!AE209</f>
        <v>4</v>
      </c>
      <c r="G15" s="738">
        <f>'[1]сем 1 курс'!AF209</f>
        <v>0</v>
      </c>
      <c r="H15" s="738">
        <f>'[1]сем 1 курс'!AG209</f>
        <v>4</v>
      </c>
      <c r="I15" s="738">
        <f>'[1]сем 1 курс'!AH209</f>
        <v>0</v>
      </c>
      <c r="J15" s="738">
        <f>'[1]сем 1 курс'!AI209</f>
        <v>0</v>
      </c>
      <c r="K15" s="738">
        <f>'[1]сем 1 курс'!AJ209</f>
        <v>0</v>
      </c>
      <c r="L15" s="738" t="str">
        <f>'[1]сем 1 курс'!AD209</f>
        <v>залік</v>
      </c>
      <c r="O15" s="738">
        <v>4</v>
      </c>
      <c r="P15" s="738" t="str">
        <f>'[1]сем 1 курс'!AC209</f>
        <v>м</v>
      </c>
      <c r="R15" s="738" t="s">
        <v>299</v>
      </c>
      <c r="S15" s="738" t="s">
        <v>300</v>
      </c>
      <c r="T15" s="738" t="s">
        <v>306</v>
      </c>
    </row>
    <row r="16" spans="1:24" s="738" customFormat="1" x14ac:dyDescent="0.2">
      <c r="A16" s="739" t="str">
        <f>'[1]сем 1 курс'!A210</f>
        <v>2.2.4</v>
      </c>
      <c r="B16" s="738" t="str">
        <f>'[1]сем 1 курс'!AB210</f>
        <v>ПВ</v>
      </c>
      <c r="C16" s="739" t="str">
        <f>'[1]сем 1 курс'!B210</f>
        <v>Інвестиційний менеджмент</v>
      </c>
      <c r="D16" s="738">
        <v>1</v>
      </c>
      <c r="E16" s="738" t="s">
        <v>302</v>
      </c>
      <c r="F16" s="738">
        <f>'[1]сем 1 курс'!AE210</f>
        <v>4</v>
      </c>
      <c r="G16" s="738">
        <f>'[1]сем 1 курс'!AF210</f>
        <v>0</v>
      </c>
      <c r="H16" s="738">
        <f>'[1]сем 1 курс'!AG210</f>
        <v>4</v>
      </c>
      <c r="I16" s="738">
        <f>'[1]сем 1 курс'!AH210</f>
        <v>0</v>
      </c>
      <c r="J16" s="738">
        <f>'[1]сем 1 курс'!AI210</f>
        <v>0</v>
      </c>
      <c r="K16" s="738">
        <f>'[1]сем 1 курс'!AJ210</f>
        <v>0</v>
      </c>
      <c r="L16" s="738" t="str">
        <f>'[1]сем 1 курс'!AD210</f>
        <v>залік</v>
      </c>
      <c r="O16" s="738">
        <v>4</v>
      </c>
      <c r="P16" s="738" t="str">
        <f>'[1]сем 1 курс'!AC210</f>
        <v>м</v>
      </c>
      <c r="R16" s="738" t="s">
        <v>299</v>
      </c>
      <c r="S16" s="738" t="s">
        <v>300</v>
      </c>
      <c r="T16" s="738" t="s">
        <v>306</v>
      </c>
    </row>
    <row r="17" spans="1:20" s="738" customFormat="1" x14ac:dyDescent="0.2">
      <c r="A17" s="739"/>
      <c r="C17" s="739"/>
    </row>
    <row r="18" spans="1:20" s="738" customFormat="1" x14ac:dyDescent="0.2">
      <c r="A18" s="767" t="s">
        <v>301</v>
      </c>
      <c r="B18" s="767"/>
      <c r="C18" s="767"/>
      <c r="D18" s="767"/>
      <c r="E18" s="767"/>
      <c r="F18" s="767"/>
      <c r="G18" s="767"/>
      <c r="H18" s="767"/>
      <c r="I18" s="767"/>
      <c r="J18" s="767"/>
      <c r="K18" s="767"/>
      <c r="L18" s="767"/>
    </row>
    <row r="19" spans="1:20" s="738" customFormat="1" x14ac:dyDescent="0.2">
      <c r="A19" s="739">
        <f>'[1]сем 1 курс'!A215</f>
        <v>0</v>
      </c>
      <c r="B19" s="738">
        <f>'[1]сем 1 курс'!AB215</f>
        <v>0</v>
      </c>
      <c r="C19" s="739" t="str">
        <f>'[1]сем 1 курс'!B215</f>
        <v>2 семестр</v>
      </c>
      <c r="E19" s="738" t="s">
        <v>302</v>
      </c>
      <c r="F19" s="738">
        <f>'[1]сем 1 курс'!AE215</f>
        <v>0</v>
      </c>
      <c r="G19" s="738">
        <f>'[1]сем 1 курс'!AF215</f>
        <v>0</v>
      </c>
      <c r="H19" s="738">
        <f>'[1]сем 1 курс'!AG215</f>
        <v>0</v>
      </c>
      <c r="I19" s="738">
        <f>'[1]сем 1 курс'!AH215</f>
        <v>0</v>
      </c>
      <c r="J19" s="738">
        <f>'[1]сем 1 курс'!AI215</f>
        <v>0</v>
      </c>
      <c r="K19" s="738">
        <f>'[1]сем 1 курс'!AJ215</f>
        <v>0</v>
      </c>
      <c r="L19" s="738">
        <f>'[1]сем 1 курс'!AD215</f>
        <v>0</v>
      </c>
      <c r="P19" s="738">
        <f>'[1]сем 1 курс'!AC215</f>
        <v>0</v>
      </c>
      <c r="R19" s="738" t="s">
        <v>299</v>
      </c>
      <c r="S19" s="738" t="s">
        <v>300</v>
      </c>
    </row>
    <row r="20" spans="1:20" s="738" customFormat="1" x14ac:dyDescent="0.2">
      <c r="A20" s="739" t="str">
        <f>'[1]сем 1 курс'!A216</f>
        <v>1.1.3</v>
      </c>
      <c r="B20" s="738" t="str">
        <f>'[1]сем 1 курс'!AB216</f>
        <v>ЗО</v>
      </c>
      <c r="C20" s="739" t="str">
        <f>'[1]сем 1 курс'!B216</f>
        <v>Методологія наукових досліджень у професійній сфері</v>
      </c>
      <c r="D20" s="738">
        <v>2</v>
      </c>
      <c r="E20" s="738" t="s">
        <v>302</v>
      </c>
      <c r="F20" s="738">
        <f>'[1]сем 1 курс'!AE216</f>
        <v>6</v>
      </c>
      <c r="G20" s="738">
        <f>'[1]сем 1 курс'!AF216</f>
        <v>0</v>
      </c>
      <c r="H20" s="738">
        <f>'[1]сем 1 курс'!AG216</f>
        <v>2</v>
      </c>
      <c r="I20" s="738">
        <f>'[1]сем 1 курс'!AH216</f>
        <v>0</v>
      </c>
      <c r="J20" s="738">
        <f>'[1]сем 1 курс'!AI216</f>
        <v>0</v>
      </c>
      <c r="K20" s="738">
        <f>'[1]сем 1 курс'!AJ216</f>
        <v>0</v>
      </c>
      <c r="L20" s="738" t="str">
        <f>'[1]сем 1 курс'!AD216</f>
        <v>залік</v>
      </c>
      <c r="O20" s="738">
        <v>3</v>
      </c>
      <c r="P20" s="738" t="str">
        <f>'[1]сем 1 курс'!AC216</f>
        <v>м</v>
      </c>
      <c r="R20" s="738" t="s">
        <v>299</v>
      </c>
      <c r="S20" s="738" t="s">
        <v>300</v>
      </c>
    </row>
    <row r="21" spans="1:20" s="738" customFormat="1" x14ac:dyDescent="0.2">
      <c r="A21" s="739" t="str">
        <f>'[1]сем 1 курс'!A217</f>
        <v>1.2.3</v>
      </c>
      <c r="B21" s="738" t="str">
        <f>'[1]сем 1 курс'!AB217</f>
        <v>ПО</v>
      </c>
      <c r="C21" s="739" t="str">
        <f>'[1]сем 1 курс'!B217</f>
        <v>Маркетинговий аудит</v>
      </c>
      <c r="D21" s="738">
        <v>2</v>
      </c>
      <c r="E21" s="738" t="s">
        <v>302</v>
      </c>
      <c r="F21" s="738">
        <f>'[1]сем 1 курс'!AE217</f>
        <v>4</v>
      </c>
      <c r="G21" s="738">
        <f>'[1]сем 1 курс'!AF217</f>
        <v>0</v>
      </c>
      <c r="H21" s="738">
        <f>'[1]сем 1 курс'!AG217</f>
        <v>0</v>
      </c>
      <c r="I21" s="738">
        <f>'[1]сем 1 курс'!AH217</f>
        <v>2</v>
      </c>
      <c r="J21" s="738">
        <f>'[1]сем 1 курс'!AI217</f>
        <v>0</v>
      </c>
      <c r="K21" s="738">
        <f>'[1]сем 1 курс'!AJ217</f>
        <v>2</v>
      </c>
      <c r="L21" s="738" t="str">
        <f>'[1]сем 1 курс'!AD217</f>
        <v>екзамен</v>
      </c>
      <c r="O21" s="738">
        <v>5</v>
      </c>
      <c r="P21" s="738" t="str">
        <f>'[1]сем 1 курс'!AC217</f>
        <v>м</v>
      </c>
      <c r="R21" s="738" t="s">
        <v>299</v>
      </c>
      <c r="S21" s="738" t="s">
        <v>300</v>
      </c>
    </row>
    <row r="22" spans="1:20" s="738" customFormat="1" x14ac:dyDescent="0.2">
      <c r="A22" s="739" t="str">
        <f>'[1]сем 1 курс'!A218</f>
        <v>1.2.4</v>
      </c>
      <c r="B22" s="738" t="str">
        <f>'[1]сем 1 курс'!AB218</f>
        <v>ПО</v>
      </c>
      <c r="C22" s="739" t="str">
        <f>'[1]сем 1 курс'!B218</f>
        <v>Управління маркетинговими проектами</v>
      </c>
      <c r="D22" s="738">
        <v>2</v>
      </c>
      <c r="E22" s="738" t="s">
        <v>302</v>
      </c>
      <c r="F22" s="738">
        <f>'[1]сем 1 курс'!AE218</f>
        <v>4</v>
      </c>
      <c r="G22" s="738">
        <f>'[1]сем 1 курс'!AF218</f>
        <v>0</v>
      </c>
      <c r="H22" s="738">
        <f>'[1]сем 1 курс'!AG218</f>
        <v>4</v>
      </c>
      <c r="I22" s="738">
        <f>'[1]сем 1 курс'!AH218</f>
        <v>4</v>
      </c>
      <c r="J22" s="738">
        <f>'[1]сем 1 курс'!AI218</f>
        <v>0</v>
      </c>
      <c r="K22" s="738">
        <f>'[1]сем 1 курс'!AJ218</f>
        <v>0</v>
      </c>
      <c r="L22" s="738" t="str">
        <f>'[1]сем 1 курс'!AD218</f>
        <v>екзамен</v>
      </c>
      <c r="O22" s="738">
        <v>5</v>
      </c>
      <c r="P22" s="738" t="str">
        <f>'[1]сем 1 курс'!AC218</f>
        <v>м</v>
      </c>
      <c r="R22" s="738" t="s">
        <v>299</v>
      </c>
      <c r="S22" s="738" t="s">
        <v>300</v>
      </c>
    </row>
    <row r="23" spans="1:20" s="738" customFormat="1" x14ac:dyDescent="0.2">
      <c r="A23" s="739" t="str">
        <f>'[1]сем 1 курс'!A219</f>
        <v>1.2.5</v>
      </c>
      <c r="B23" s="738" t="str">
        <f>'[1]сем 1 курс'!AB219</f>
        <v>ПО</v>
      </c>
      <c r="C23" s="739" t="str">
        <f>'[1]сем 1 курс'!B219</f>
        <v>Курсова робота "Стратегічний маркетинг"</v>
      </c>
      <c r="D23" s="738">
        <v>2</v>
      </c>
      <c r="E23" s="738" t="s">
        <v>302</v>
      </c>
      <c r="F23" s="738">
        <f>'[1]сем 1 курс'!AE219</f>
        <v>0</v>
      </c>
      <c r="G23" s="738">
        <f>'[1]сем 1 курс'!AF219</f>
        <v>0</v>
      </c>
      <c r="H23" s="738">
        <f>'[1]сем 1 курс'!AG219</f>
        <v>4</v>
      </c>
      <c r="I23" s="738">
        <f>'[1]сем 1 курс'!AH219</f>
        <v>0</v>
      </c>
      <c r="J23" s="738">
        <f>'[1]сем 1 курс'!AI219</f>
        <v>0</v>
      </c>
      <c r="K23" s="738">
        <f>'[1]сем 1 курс'!AJ219</f>
        <v>0</v>
      </c>
      <c r="L23" s="738" t="str">
        <f>'[1]сем 1 курс'!AD219</f>
        <v>курс.роб.</v>
      </c>
      <c r="O23" s="738">
        <v>2</v>
      </c>
      <c r="P23" s="738" t="str">
        <f>'[1]сем 1 курс'!AC219</f>
        <v>м</v>
      </c>
      <c r="R23" s="738" t="s">
        <v>299</v>
      </c>
      <c r="S23" s="738" t="s">
        <v>300</v>
      </c>
    </row>
    <row r="24" spans="1:20" s="738" customFormat="1" x14ac:dyDescent="0.2">
      <c r="A24" s="739" t="str">
        <f>'[1]сем 1 курс'!A220</f>
        <v>1.3.1</v>
      </c>
      <c r="B24" s="738" t="str">
        <f>'[1]сем 1 курс'!AB220</f>
        <v>ПР</v>
      </c>
      <c r="C24" s="739" t="str">
        <f>'[1]сем 1 курс'!B220</f>
        <v>Виробнича практика</v>
      </c>
      <c r="D24" s="738">
        <v>2</v>
      </c>
      <c r="E24" s="738" t="s">
        <v>302</v>
      </c>
      <c r="F24" s="738">
        <f>'[1]сем 1 курс'!AE220</f>
        <v>0</v>
      </c>
      <c r="G24" s="738">
        <f>'[1]сем 1 курс'!AF220</f>
        <v>0</v>
      </c>
      <c r="H24" s="738">
        <f>'[1]сем 1 курс'!AG220</f>
        <v>0</v>
      </c>
      <c r="I24" s="738">
        <f>'[1]сем 1 курс'!AH220</f>
        <v>0</v>
      </c>
      <c r="J24" s="738">
        <f>'[1]сем 1 курс'!AI220</f>
        <v>0</v>
      </c>
      <c r="K24" s="738">
        <f>'[1]сем 1 курс'!AJ220</f>
        <v>0</v>
      </c>
      <c r="L24" s="738" t="str">
        <f>'[1]сем 1 курс'!AD220</f>
        <v>диф.залік</v>
      </c>
      <c r="O24" s="738">
        <v>3</v>
      </c>
      <c r="P24" s="738" t="str">
        <f>'[1]сем 1 курс'!AC220</f>
        <v>м</v>
      </c>
      <c r="R24" s="738" t="s">
        <v>299</v>
      </c>
      <c r="S24" s="738" t="s">
        <v>300</v>
      </c>
    </row>
    <row r="25" spans="1:20" s="738" customFormat="1" x14ac:dyDescent="0.2">
      <c r="A25" s="739">
        <f>'[1]сем 1 курс'!A221</f>
        <v>0</v>
      </c>
      <c r="B25" s="738" t="str">
        <f>'[1]сем 1 курс'!AB221</f>
        <v>ПВ</v>
      </c>
      <c r="C25" s="738" t="s">
        <v>305</v>
      </c>
      <c r="D25" s="738">
        <v>2</v>
      </c>
      <c r="E25" s="738" t="s">
        <v>302</v>
      </c>
      <c r="F25" s="738">
        <f>'[1]сем 1 курс'!AE221</f>
        <v>0</v>
      </c>
      <c r="G25" s="738">
        <f>'[1]сем 1 курс'!AF221</f>
        <v>0</v>
      </c>
      <c r="H25" s="738">
        <f>'[1]сем 1 курс'!AG221</f>
        <v>0</v>
      </c>
      <c r="I25" s="738">
        <f>'[1]сем 1 курс'!AH221</f>
        <v>0</v>
      </c>
      <c r="J25" s="738">
        <f>'[1]сем 1 курс'!AI221</f>
        <v>0</v>
      </c>
      <c r="K25" s="738">
        <f>'[1]сем 1 курс'!AJ221</f>
        <v>0</v>
      </c>
      <c r="L25" s="738">
        <f>'[1]сем 1 курс'!AD221</f>
        <v>0</v>
      </c>
      <c r="P25" s="738">
        <f>'[1]сем 1 курс'!AC221</f>
        <v>0</v>
      </c>
      <c r="R25" s="738" t="s">
        <v>299</v>
      </c>
      <c r="S25" s="738" t="s">
        <v>300</v>
      </c>
      <c r="T25" s="738" t="s">
        <v>306</v>
      </c>
    </row>
    <row r="26" spans="1:20" s="738" customFormat="1" x14ac:dyDescent="0.2">
      <c r="A26" s="739" t="str">
        <f>'[1]сем 1 курс'!A222</f>
        <v>2.2.5</v>
      </c>
      <c r="B26" s="738" t="str">
        <f>'[1]сем 1 курс'!AB222</f>
        <v>ПВ</v>
      </c>
      <c r="C26" s="739" t="str">
        <f>'[1]сем 1 курс'!B222</f>
        <v xml:space="preserve">Психологічні технології роботи з персоналом  </v>
      </c>
      <c r="D26" s="738">
        <v>2</v>
      </c>
      <c r="E26" s="738" t="s">
        <v>302</v>
      </c>
      <c r="F26" s="738">
        <f>'[1]сем 1 курс'!AE222</f>
        <v>4</v>
      </c>
      <c r="G26" s="738">
        <f>'[1]сем 1 курс'!AF222</f>
        <v>0</v>
      </c>
      <c r="H26" s="738">
        <f>'[1]сем 1 курс'!AG222</f>
        <v>4</v>
      </c>
      <c r="I26" s="738">
        <f>'[1]сем 1 курс'!AH222</f>
        <v>0</v>
      </c>
      <c r="J26" s="738">
        <f>'[1]сем 1 курс'!AI222</f>
        <v>0</v>
      </c>
      <c r="K26" s="738">
        <f>'[1]сем 1 курс'!AJ222</f>
        <v>0</v>
      </c>
      <c r="L26" s="738" t="str">
        <f>'[1]сем 1 курс'!AD222</f>
        <v>залік</v>
      </c>
      <c r="O26" s="738">
        <v>4</v>
      </c>
      <c r="P26" s="738" t="str">
        <f>'[1]сем 1 курс'!AC222</f>
        <v>м</v>
      </c>
      <c r="R26" s="738" t="s">
        <v>299</v>
      </c>
      <c r="S26" s="738" t="s">
        <v>300</v>
      </c>
      <c r="T26" s="738" t="s">
        <v>306</v>
      </c>
    </row>
    <row r="27" spans="1:20" s="738" customFormat="1" x14ac:dyDescent="0.2">
      <c r="A27" s="739" t="str">
        <f>'[1]сем 1 курс'!A223</f>
        <v>2.2.6</v>
      </c>
      <c r="B27" s="738" t="str">
        <f>'[1]сем 1 курс'!AB223</f>
        <v>ПВ</v>
      </c>
      <c r="C27" s="739" t="str">
        <f>'[1]сем 1 курс'!B223</f>
        <v xml:space="preserve">Інформаційно-комунікаційні технології </v>
      </c>
      <c r="D27" s="738">
        <v>2</v>
      </c>
      <c r="E27" s="738" t="s">
        <v>302</v>
      </c>
      <c r="F27" s="738">
        <f>'[1]сем 1 курс'!AE223</f>
        <v>4</v>
      </c>
      <c r="G27" s="738">
        <f>'[1]сем 1 курс'!AF223</f>
        <v>0</v>
      </c>
      <c r="H27" s="738">
        <f>'[1]сем 1 курс'!AG223</f>
        <v>4</v>
      </c>
      <c r="I27" s="738">
        <f>'[1]сем 1 курс'!AH223</f>
        <v>0</v>
      </c>
      <c r="J27" s="738">
        <f>'[1]сем 1 курс'!AI223</f>
        <v>0</v>
      </c>
      <c r="K27" s="738">
        <f>'[1]сем 1 курс'!AJ223</f>
        <v>0</v>
      </c>
      <c r="L27" s="738" t="str">
        <f>'[1]сем 1 курс'!AD223</f>
        <v>залік</v>
      </c>
      <c r="O27" s="738">
        <v>4</v>
      </c>
      <c r="P27" s="738" t="str">
        <f>'[1]сем 1 курс'!AC223</f>
        <v>м</v>
      </c>
      <c r="R27" s="738" t="s">
        <v>299</v>
      </c>
      <c r="S27" s="738" t="s">
        <v>300</v>
      </c>
      <c r="T27" s="738" t="s">
        <v>306</v>
      </c>
    </row>
    <row r="28" spans="1:20" s="738" customFormat="1" x14ac:dyDescent="0.2">
      <c r="A28" s="739" t="str">
        <f>'[1]сем 1 курс'!A224</f>
        <v>2.2.7</v>
      </c>
      <c r="B28" s="738" t="str">
        <f>'[1]сем 1 курс'!AB224</f>
        <v>ПВ</v>
      </c>
      <c r="C28" s="739" t="str">
        <f>'[1]сем 1 курс'!B224</f>
        <v xml:space="preserve">Управління конкурентоспроможністю </v>
      </c>
      <c r="D28" s="738">
        <v>2</v>
      </c>
      <c r="E28" s="738" t="s">
        <v>302</v>
      </c>
      <c r="F28" s="738">
        <f>'[1]сем 1 курс'!AE224</f>
        <v>4</v>
      </c>
      <c r="G28" s="738">
        <f>'[1]сем 1 курс'!AF224</f>
        <v>0</v>
      </c>
      <c r="H28" s="738">
        <f>'[1]сем 1 курс'!AG224</f>
        <v>4</v>
      </c>
      <c r="I28" s="738">
        <f>'[1]сем 1 курс'!AH224</f>
        <v>0</v>
      </c>
      <c r="J28" s="738">
        <f>'[1]сем 1 курс'!AI224</f>
        <v>0</v>
      </c>
      <c r="K28" s="738">
        <f>'[1]сем 1 курс'!AJ224</f>
        <v>0</v>
      </c>
      <c r="L28" s="738" t="str">
        <f>'[1]сем 1 курс'!AD224</f>
        <v>залік</v>
      </c>
      <c r="O28" s="738">
        <v>4</v>
      </c>
      <c r="P28" s="738" t="str">
        <f>'[1]сем 1 курс'!AC224</f>
        <v>м</v>
      </c>
      <c r="R28" s="738" t="s">
        <v>299</v>
      </c>
      <c r="S28" s="738" t="s">
        <v>300</v>
      </c>
      <c r="T28" s="738" t="s">
        <v>306</v>
      </c>
    </row>
    <row r="29" spans="1:20" s="738" customFormat="1" x14ac:dyDescent="0.2">
      <c r="A29" s="739" t="str">
        <f>'[1]сем 1 курс'!A225</f>
        <v>2.2.8</v>
      </c>
      <c r="B29" s="738" t="str">
        <f>'[1]сем 1 курс'!AB225</f>
        <v>ПВ</v>
      </c>
      <c r="C29" s="739" t="str">
        <f>'[1]сем 1 курс'!B225</f>
        <v>Міжнародний маркетинг</v>
      </c>
      <c r="D29" s="738">
        <v>2</v>
      </c>
      <c r="E29" s="738" t="s">
        <v>302</v>
      </c>
      <c r="F29" s="738">
        <f>'[1]сем 1 курс'!AE225</f>
        <v>4</v>
      </c>
      <c r="G29" s="738">
        <f>'[1]сем 1 курс'!AF225</f>
        <v>0</v>
      </c>
      <c r="H29" s="738">
        <f>'[1]сем 1 курс'!AG225</f>
        <v>4</v>
      </c>
      <c r="I29" s="738">
        <f>'[1]сем 1 курс'!AH225</f>
        <v>0</v>
      </c>
      <c r="J29" s="738">
        <f>'[1]сем 1 курс'!AI225</f>
        <v>0</v>
      </c>
      <c r="K29" s="738">
        <f>'[1]сем 1 курс'!AJ225</f>
        <v>0</v>
      </c>
      <c r="L29" s="738" t="str">
        <f>'[1]сем 1 курс'!AD225</f>
        <v>залік</v>
      </c>
      <c r="O29" s="738">
        <v>4</v>
      </c>
      <c r="P29" s="738" t="str">
        <f>'[1]сем 1 курс'!AC225</f>
        <v>м</v>
      </c>
      <c r="R29" s="738" t="s">
        <v>299</v>
      </c>
      <c r="S29" s="738" t="s">
        <v>300</v>
      </c>
      <c r="T29" s="738" t="s">
        <v>306</v>
      </c>
    </row>
    <row r="30" spans="1:20" s="738" customFormat="1" x14ac:dyDescent="0.2">
      <c r="A30" s="739" t="str">
        <f>'[1]сем 1 курс'!A226</f>
        <v>2.2.9</v>
      </c>
      <c r="B30" s="738" t="str">
        <f>'[1]сем 1 курс'!AB226</f>
        <v>ПВ</v>
      </c>
      <c r="C30" s="739" t="str">
        <f>'[1]сем 1 курс'!B226</f>
        <v>Медіапланування</v>
      </c>
      <c r="D30" s="738">
        <v>2</v>
      </c>
      <c r="E30" s="738" t="s">
        <v>302</v>
      </c>
      <c r="F30" s="738">
        <f>'[1]сем 1 курс'!AE226</f>
        <v>4</v>
      </c>
      <c r="G30" s="738">
        <f>'[1]сем 1 курс'!AF226</f>
        <v>0</v>
      </c>
      <c r="H30" s="738">
        <f>'[1]сем 1 курс'!AG226</f>
        <v>4</v>
      </c>
      <c r="I30" s="738">
        <f>'[1]сем 1 курс'!AH226</f>
        <v>0</v>
      </c>
      <c r="J30" s="738">
        <f>'[1]сем 1 курс'!AI226</f>
        <v>0</v>
      </c>
      <c r="K30" s="738">
        <f>'[1]сем 1 курс'!AJ226</f>
        <v>0</v>
      </c>
      <c r="L30" s="738" t="str">
        <f>'[1]сем 1 курс'!AD226</f>
        <v>залік</v>
      </c>
      <c r="O30" s="738">
        <v>4</v>
      </c>
      <c r="P30" s="738" t="str">
        <f>'[1]сем 1 курс'!AC226</f>
        <v>м</v>
      </c>
      <c r="R30" s="738" t="s">
        <v>299</v>
      </c>
      <c r="S30" s="738" t="s">
        <v>300</v>
      </c>
      <c r="T30" s="738" t="s">
        <v>306</v>
      </c>
    </row>
    <row r="31" spans="1:20" s="738" customFormat="1" x14ac:dyDescent="0.2">
      <c r="A31" s="739" t="str">
        <f>'[1]сем 1 курс'!A227</f>
        <v>2.2.10</v>
      </c>
      <c r="B31" s="738" t="str">
        <f>'[1]сем 1 курс'!AB227</f>
        <v>ПВ</v>
      </c>
      <c r="C31" s="739" t="str">
        <f>'[1]сем 1 курс'!B227</f>
        <v>Цифровий маркетинг</v>
      </c>
      <c r="D31" s="738">
        <v>2</v>
      </c>
      <c r="E31" s="738" t="s">
        <v>302</v>
      </c>
      <c r="F31" s="738">
        <f>'[1]сем 1 курс'!AE227</f>
        <v>4</v>
      </c>
      <c r="G31" s="738">
        <f>'[1]сем 1 курс'!AF227</f>
        <v>0</v>
      </c>
      <c r="H31" s="738">
        <f>'[1]сем 1 курс'!AG227</f>
        <v>4</v>
      </c>
      <c r="I31" s="738">
        <f>'[1]сем 1 курс'!AH227</f>
        <v>0</v>
      </c>
      <c r="J31" s="738">
        <f>'[1]сем 1 курс'!AI227</f>
        <v>0</v>
      </c>
      <c r="K31" s="738">
        <f>'[1]сем 1 курс'!AJ227</f>
        <v>0</v>
      </c>
      <c r="L31" s="738" t="str">
        <f>'[1]сем 1 курс'!AD227</f>
        <v>залік</v>
      </c>
      <c r="O31" s="738">
        <v>4</v>
      </c>
      <c r="P31" s="738" t="str">
        <f>'[1]сем 1 курс'!AC227</f>
        <v>м</v>
      </c>
      <c r="R31" s="738" t="s">
        <v>299</v>
      </c>
      <c r="S31" s="738" t="s">
        <v>300</v>
      </c>
      <c r="T31" s="738" t="s">
        <v>306</v>
      </c>
    </row>
    <row r="32" spans="1:20" x14ac:dyDescent="0.2">
      <c r="A32" s="740"/>
      <c r="C32" s="740"/>
    </row>
    <row r="33" spans="1:3" x14ac:dyDescent="0.2">
      <c r="A33" s="740"/>
      <c r="C33" s="740"/>
    </row>
    <row r="34" spans="1:3" x14ac:dyDescent="0.2">
      <c r="A34" s="740"/>
      <c r="C34" s="740"/>
    </row>
    <row r="35" spans="1:3" x14ac:dyDescent="0.2">
      <c r="A35" s="740"/>
      <c r="C35" s="740"/>
    </row>
    <row r="36" spans="1:3" x14ac:dyDescent="0.2">
      <c r="A36" s="740"/>
      <c r="C36" s="740"/>
    </row>
    <row r="37" spans="1:3" x14ac:dyDescent="0.2">
      <c r="A37" s="740"/>
      <c r="C37" s="740"/>
    </row>
    <row r="38" spans="1:3" x14ac:dyDescent="0.2">
      <c r="A38" s="740"/>
      <c r="C38" s="740"/>
    </row>
    <row r="39" spans="1:3" x14ac:dyDescent="0.2">
      <c r="A39" s="740"/>
    </row>
    <row r="40" spans="1:3" x14ac:dyDescent="0.2">
      <c r="A40" s="740"/>
    </row>
    <row r="41" spans="1:3" x14ac:dyDescent="0.2">
      <c r="A41" s="740"/>
    </row>
    <row r="42" spans="1:3" x14ac:dyDescent="0.2">
      <c r="A42" s="740"/>
    </row>
    <row r="43" spans="1:3" x14ac:dyDescent="0.2">
      <c r="A43" s="740"/>
    </row>
    <row r="44" spans="1:3" x14ac:dyDescent="0.2">
      <c r="A44" s="740"/>
    </row>
    <row r="45" spans="1:3" x14ac:dyDescent="0.2">
      <c r="A45" s="740"/>
    </row>
    <row r="46" spans="1:3" x14ac:dyDescent="0.2">
      <c r="A46" s="740"/>
    </row>
    <row r="47" spans="1:3" x14ac:dyDescent="0.2">
      <c r="A47" s="740"/>
    </row>
  </sheetData>
  <mergeCells count="4">
    <mergeCell ref="F1:H1"/>
    <mergeCell ref="I1:K1"/>
    <mergeCell ref="A3:L3"/>
    <mergeCell ref="A18:L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zoomScale="64" zoomScaleNormal="75" zoomScaleSheetLayoutView="64" workbookViewId="0">
      <selection activeCell="A9" sqref="A9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844"/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5" t="s">
        <v>42</v>
      </c>
      <c r="Q1" s="845"/>
      <c r="R1" s="845"/>
      <c r="S1" s="845"/>
      <c r="T1" s="845"/>
      <c r="U1" s="845"/>
      <c r="V1" s="845"/>
      <c r="W1" s="845"/>
      <c r="X1" s="845"/>
      <c r="Y1" s="845"/>
      <c r="Z1" s="845"/>
      <c r="AA1" s="845"/>
      <c r="AB1" s="845"/>
      <c r="AC1" s="845"/>
      <c r="AD1" s="845"/>
      <c r="AE1" s="845"/>
      <c r="AF1" s="845"/>
      <c r="AG1" s="845"/>
      <c r="AH1" s="845"/>
      <c r="AI1" s="845"/>
      <c r="AJ1" s="845"/>
      <c r="AK1" s="845"/>
      <c r="AL1" s="845"/>
      <c r="AM1" s="845"/>
      <c r="AN1" s="845"/>
      <c r="AO1" s="846"/>
      <c r="AP1" s="846"/>
      <c r="AQ1" s="846"/>
      <c r="AR1" s="846"/>
      <c r="AS1" s="846"/>
      <c r="AT1" s="846"/>
      <c r="AU1" s="846"/>
      <c r="AV1" s="846"/>
      <c r="AW1" s="846"/>
      <c r="AX1" s="846"/>
      <c r="AY1" s="846"/>
      <c r="AZ1" s="846"/>
      <c r="BA1" s="846"/>
    </row>
    <row r="2" spans="1:53" ht="24" customHeight="1" x14ac:dyDescent="0.4">
      <c r="A2" s="842" t="s">
        <v>75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846"/>
      <c r="AP2" s="846"/>
      <c r="AQ2" s="846"/>
      <c r="AR2" s="846"/>
      <c r="AS2" s="846"/>
      <c r="AT2" s="846"/>
      <c r="AU2" s="846"/>
      <c r="AV2" s="846"/>
      <c r="AW2" s="846"/>
      <c r="AX2" s="846"/>
      <c r="AY2" s="846"/>
      <c r="AZ2" s="846"/>
      <c r="BA2" s="846"/>
    </row>
    <row r="3" spans="1:53" ht="30.75" x14ac:dyDescent="0.45">
      <c r="A3" s="842" t="s">
        <v>76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7" t="s">
        <v>0</v>
      </c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  <c r="AC3" s="847"/>
      <c r="AD3" s="847"/>
      <c r="AE3" s="847"/>
      <c r="AF3" s="847"/>
      <c r="AG3" s="847"/>
      <c r="AH3" s="847"/>
      <c r="AI3" s="847"/>
      <c r="AJ3" s="847"/>
      <c r="AK3" s="847"/>
      <c r="AL3" s="847"/>
      <c r="AM3" s="847"/>
      <c r="AN3" s="847"/>
      <c r="AO3" s="846"/>
      <c r="AP3" s="846"/>
      <c r="AQ3" s="846"/>
      <c r="AR3" s="846"/>
      <c r="AS3" s="846"/>
      <c r="AT3" s="846"/>
      <c r="AU3" s="846"/>
      <c r="AV3" s="846"/>
      <c r="AW3" s="846"/>
      <c r="AX3" s="846"/>
      <c r="AY3" s="846"/>
      <c r="AZ3" s="846"/>
      <c r="BA3" s="846"/>
    </row>
    <row r="4" spans="1:53" ht="29.25" customHeight="1" x14ac:dyDescent="0.4">
      <c r="A4" s="839" t="s">
        <v>309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682"/>
      <c r="Q4" s="682"/>
      <c r="R4" s="682"/>
      <c r="S4" s="682"/>
      <c r="T4" s="682"/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682"/>
      <c r="AI4" s="682"/>
      <c r="AJ4" s="682"/>
      <c r="AK4" s="682"/>
      <c r="AL4" s="682"/>
      <c r="AM4" s="682"/>
      <c r="AN4" s="840" t="s">
        <v>284</v>
      </c>
      <c r="AO4" s="840"/>
      <c r="AP4" s="840"/>
      <c r="AQ4" s="840"/>
      <c r="AR4" s="840"/>
      <c r="AS4" s="840"/>
      <c r="AT4" s="840"/>
      <c r="AU4" s="840"/>
      <c r="AV4" s="840"/>
      <c r="AW4" s="840"/>
      <c r="AX4" s="840"/>
      <c r="AY4" s="840"/>
      <c r="AZ4" s="840"/>
      <c r="BA4" s="840"/>
    </row>
    <row r="5" spans="1:53" ht="29.25" customHeight="1" x14ac:dyDescent="0.4">
      <c r="A5" s="841" t="s">
        <v>312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1"/>
      <c r="O5" s="841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840"/>
      <c r="AO5" s="840"/>
      <c r="AP5" s="840"/>
      <c r="AQ5" s="840"/>
      <c r="AR5" s="840"/>
      <c r="AS5" s="840"/>
      <c r="AT5" s="840"/>
      <c r="AU5" s="840"/>
      <c r="AV5" s="840"/>
      <c r="AW5" s="840"/>
      <c r="AX5" s="840"/>
      <c r="AY5" s="840"/>
      <c r="AZ5" s="840"/>
      <c r="BA5" s="840"/>
    </row>
    <row r="6" spans="1:53" ht="30.75" customHeight="1" x14ac:dyDescent="0.4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840"/>
      <c r="AO6" s="840"/>
      <c r="AP6" s="840"/>
      <c r="AQ6" s="840"/>
      <c r="AR6" s="840"/>
      <c r="AS6" s="840"/>
      <c r="AT6" s="840"/>
      <c r="AU6" s="840"/>
      <c r="AV6" s="840"/>
      <c r="AW6" s="840"/>
      <c r="AX6" s="840"/>
      <c r="AY6" s="840"/>
      <c r="AZ6" s="840"/>
      <c r="BA6" s="840"/>
    </row>
    <row r="7" spans="1:53" s="3" customFormat="1" ht="24.75" customHeight="1" x14ac:dyDescent="0.4">
      <c r="A7" s="842" t="s">
        <v>313</v>
      </c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/>
      <c r="O7" s="842"/>
      <c r="P7" s="688"/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840"/>
      <c r="AO7" s="840"/>
      <c r="AP7" s="840"/>
      <c r="AQ7" s="840"/>
      <c r="AR7" s="840"/>
      <c r="AS7" s="840"/>
      <c r="AT7" s="840"/>
      <c r="AU7" s="840"/>
      <c r="AV7" s="840"/>
      <c r="AW7" s="840"/>
      <c r="AX7" s="840"/>
      <c r="AY7" s="840"/>
      <c r="AZ7" s="840"/>
      <c r="BA7" s="840"/>
    </row>
    <row r="8" spans="1:53" s="3" customFormat="1" ht="44.25" customHeight="1" x14ac:dyDescent="0.4">
      <c r="A8" s="842" t="s">
        <v>314</v>
      </c>
      <c r="B8" s="842"/>
      <c r="C8" s="842"/>
      <c r="D8" s="842"/>
      <c r="E8" s="842"/>
      <c r="F8" s="842"/>
      <c r="G8" s="842"/>
      <c r="H8" s="842"/>
      <c r="I8" s="842"/>
      <c r="J8" s="842"/>
      <c r="K8" s="842"/>
      <c r="L8" s="842"/>
      <c r="M8" s="842"/>
      <c r="N8" s="842"/>
      <c r="O8" s="842"/>
      <c r="P8" s="843" t="s">
        <v>1</v>
      </c>
      <c r="Q8" s="843"/>
      <c r="R8" s="843"/>
      <c r="S8" s="843"/>
      <c r="T8" s="843"/>
      <c r="U8" s="843"/>
      <c r="V8" s="843"/>
      <c r="W8" s="843"/>
      <c r="X8" s="843"/>
      <c r="Y8" s="843"/>
      <c r="Z8" s="843"/>
      <c r="AA8" s="843"/>
      <c r="AB8" s="843"/>
      <c r="AC8" s="843"/>
      <c r="AD8" s="843"/>
      <c r="AE8" s="843"/>
      <c r="AF8" s="843"/>
      <c r="AG8" s="843"/>
      <c r="AH8" s="843"/>
      <c r="AI8" s="843"/>
      <c r="AJ8" s="843"/>
      <c r="AK8" s="843"/>
      <c r="AL8" s="843"/>
      <c r="AM8" s="843"/>
      <c r="AN8" s="840"/>
      <c r="AO8" s="840"/>
      <c r="AP8" s="840"/>
      <c r="AQ8" s="840"/>
      <c r="AR8" s="840"/>
      <c r="AS8" s="840"/>
      <c r="AT8" s="840"/>
      <c r="AU8" s="840"/>
      <c r="AV8" s="840"/>
      <c r="AW8" s="840"/>
      <c r="AX8" s="840"/>
      <c r="AY8" s="840"/>
      <c r="AZ8" s="840"/>
      <c r="BA8" s="840"/>
    </row>
    <row r="9" spans="1:53" s="3" customFormat="1" ht="30" customHeight="1" x14ac:dyDescent="0.4">
      <c r="P9" s="833" t="s">
        <v>265</v>
      </c>
      <c r="Q9" s="833"/>
      <c r="R9" s="833"/>
      <c r="S9" s="833"/>
      <c r="T9" s="833"/>
      <c r="U9" s="833"/>
      <c r="V9" s="833"/>
      <c r="W9" s="833"/>
      <c r="X9" s="833"/>
      <c r="Y9" s="833"/>
      <c r="Z9" s="833"/>
      <c r="AA9" s="833"/>
      <c r="AB9" s="833"/>
      <c r="AC9" s="833"/>
      <c r="AD9" s="833"/>
      <c r="AE9" s="833"/>
      <c r="AF9" s="833"/>
      <c r="AG9" s="833"/>
      <c r="AH9" s="833"/>
      <c r="AI9" s="833"/>
      <c r="AJ9" s="833"/>
      <c r="AK9" s="833"/>
      <c r="AL9" s="833"/>
      <c r="AM9" s="833"/>
      <c r="AN9" s="834" t="s">
        <v>266</v>
      </c>
      <c r="AO9" s="834"/>
      <c r="AP9" s="834"/>
      <c r="AQ9" s="834"/>
      <c r="AR9" s="834"/>
      <c r="AS9" s="834"/>
      <c r="AT9" s="834"/>
      <c r="AU9" s="834"/>
      <c r="AV9" s="834"/>
      <c r="AW9" s="834"/>
      <c r="AX9" s="834"/>
      <c r="AY9" s="834"/>
      <c r="AZ9" s="834"/>
      <c r="BA9" s="834"/>
    </row>
    <row r="10" spans="1:53" s="3" customFormat="1" ht="24" customHeight="1" x14ac:dyDescent="0.4">
      <c r="P10" s="833" t="s">
        <v>310</v>
      </c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  <c r="AB10" s="833"/>
      <c r="AC10" s="833"/>
      <c r="AD10" s="833"/>
      <c r="AE10" s="833"/>
      <c r="AF10" s="833"/>
      <c r="AG10" s="833"/>
      <c r="AH10" s="833"/>
      <c r="AI10" s="833"/>
      <c r="AJ10" s="833"/>
      <c r="AK10" s="833"/>
      <c r="AL10" s="687"/>
      <c r="AM10" s="687"/>
      <c r="AN10" s="834" t="s">
        <v>102</v>
      </c>
      <c r="AO10" s="834"/>
      <c r="AP10" s="834"/>
      <c r="AQ10" s="834"/>
      <c r="AR10" s="834"/>
      <c r="AS10" s="834"/>
      <c r="AT10" s="834"/>
      <c r="AU10" s="834"/>
      <c r="AV10" s="834"/>
      <c r="AW10" s="834"/>
      <c r="AX10" s="834"/>
      <c r="AY10" s="834"/>
      <c r="AZ10" s="834"/>
      <c r="BA10" s="834"/>
    </row>
    <row r="11" spans="1:53" s="3" customFormat="1" ht="28.5" customHeight="1" x14ac:dyDescent="0.4">
      <c r="P11" s="833" t="s">
        <v>311</v>
      </c>
      <c r="Q11" s="833"/>
      <c r="R11" s="833"/>
      <c r="S11" s="833"/>
      <c r="T11" s="833"/>
      <c r="U11" s="833"/>
      <c r="V11" s="833"/>
      <c r="W11" s="833"/>
      <c r="X11" s="833"/>
      <c r="Y11" s="833"/>
      <c r="Z11" s="833"/>
      <c r="AA11" s="833"/>
      <c r="AB11" s="833"/>
      <c r="AC11" s="833"/>
      <c r="AD11" s="833"/>
      <c r="AE11" s="833"/>
      <c r="AF11" s="833"/>
      <c r="AG11" s="833"/>
      <c r="AH11" s="833"/>
      <c r="AI11" s="833"/>
      <c r="AJ11" s="833"/>
      <c r="AK11" s="687"/>
      <c r="AL11" s="687"/>
      <c r="AM11" s="687"/>
      <c r="AN11" s="834"/>
      <c r="AO11" s="834"/>
      <c r="AP11" s="834"/>
      <c r="AQ11" s="834"/>
      <c r="AR11" s="834"/>
      <c r="AS11" s="834"/>
      <c r="AT11" s="834"/>
      <c r="AU11" s="834"/>
      <c r="AV11" s="834"/>
      <c r="AW11" s="834"/>
      <c r="AX11" s="834"/>
      <c r="AY11" s="834"/>
      <c r="AZ11" s="834"/>
      <c r="BA11" s="834"/>
    </row>
    <row r="12" spans="1:53" s="3" customFormat="1" ht="27.75" customHeight="1" x14ac:dyDescent="0.35">
      <c r="P12" s="835" t="s">
        <v>267</v>
      </c>
      <c r="Q12" s="835"/>
      <c r="R12" s="835"/>
      <c r="S12" s="835"/>
      <c r="T12" s="835"/>
      <c r="U12" s="835"/>
      <c r="V12" s="835"/>
      <c r="W12" s="835"/>
      <c r="X12" s="835"/>
      <c r="Y12" s="835"/>
      <c r="Z12" s="835"/>
      <c r="AA12" s="835"/>
      <c r="AB12" s="835"/>
      <c r="AC12" s="835"/>
      <c r="AD12" s="835"/>
      <c r="AE12" s="835"/>
      <c r="AF12" s="835"/>
      <c r="AG12" s="835"/>
      <c r="AH12" s="835"/>
      <c r="AI12" s="835"/>
      <c r="AJ12" s="835"/>
      <c r="AK12" s="835"/>
      <c r="AL12" s="835"/>
      <c r="AM12" s="835"/>
      <c r="AN12" s="834"/>
      <c r="AO12" s="834"/>
      <c r="AP12" s="834"/>
      <c r="AQ12" s="834"/>
      <c r="AR12" s="834"/>
      <c r="AS12" s="834"/>
      <c r="AT12" s="834"/>
      <c r="AU12" s="834"/>
      <c r="AV12" s="834"/>
      <c r="AW12" s="834"/>
      <c r="AX12" s="834"/>
      <c r="AY12" s="834"/>
      <c r="AZ12" s="834"/>
      <c r="BA12" s="834"/>
    </row>
    <row r="13" spans="1:53" s="3" customFormat="1" ht="28.5" customHeight="1" x14ac:dyDescent="0.4">
      <c r="P13" s="833" t="s">
        <v>283</v>
      </c>
      <c r="Q13" s="833"/>
      <c r="R13" s="833"/>
      <c r="S13" s="833"/>
      <c r="T13" s="833"/>
      <c r="U13" s="833"/>
      <c r="V13" s="833"/>
      <c r="W13" s="833"/>
      <c r="X13" s="833"/>
      <c r="Y13" s="833"/>
      <c r="Z13" s="833"/>
      <c r="AA13" s="833"/>
      <c r="AB13" s="833"/>
      <c r="AC13" s="833"/>
      <c r="AD13" s="833"/>
      <c r="AE13" s="833"/>
      <c r="AF13" s="833"/>
      <c r="AG13" s="833"/>
      <c r="AH13" s="833"/>
      <c r="AI13" s="833"/>
      <c r="AJ13" s="833"/>
      <c r="AK13" s="833"/>
      <c r="AL13" s="833"/>
      <c r="AM13" s="833"/>
      <c r="AN13" s="689"/>
      <c r="AO13" s="689"/>
      <c r="AP13" s="689"/>
      <c r="AQ13" s="689"/>
      <c r="AR13" s="689"/>
      <c r="AS13" s="689"/>
      <c r="AT13" s="689"/>
      <c r="AU13" s="689"/>
      <c r="AV13" s="689"/>
      <c r="AW13" s="689"/>
      <c r="AX13" s="689"/>
      <c r="AY13" s="689"/>
      <c r="AZ13" s="689"/>
      <c r="BA13" s="689"/>
    </row>
    <row r="14" spans="1:53" s="3" customFormat="1" ht="52.5" customHeight="1" x14ac:dyDescent="0.3">
      <c r="P14" s="690"/>
      <c r="Q14" s="690"/>
      <c r="R14" s="690"/>
      <c r="S14" s="690"/>
      <c r="T14" s="836"/>
      <c r="U14" s="836"/>
      <c r="V14" s="836"/>
      <c r="W14" s="836"/>
      <c r="X14" s="836"/>
      <c r="Y14" s="836"/>
      <c r="Z14" s="836"/>
      <c r="AA14" s="836"/>
      <c r="AB14" s="836"/>
      <c r="AC14" s="836"/>
      <c r="AD14" s="836"/>
      <c r="AE14" s="836"/>
      <c r="AF14" s="836"/>
      <c r="AG14" s="836"/>
      <c r="AH14" s="836"/>
      <c r="AI14" s="836"/>
      <c r="AJ14" s="836"/>
      <c r="AK14" s="836"/>
      <c r="AL14" s="836"/>
      <c r="AM14" s="836"/>
      <c r="AN14" s="690"/>
      <c r="AO14" s="837"/>
      <c r="AP14" s="837"/>
      <c r="AQ14" s="837"/>
      <c r="AR14" s="837"/>
      <c r="AS14" s="837"/>
      <c r="AT14" s="837"/>
      <c r="AU14" s="837"/>
      <c r="AV14" s="837"/>
      <c r="AW14" s="837"/>
      <c r="AX14" s="837"/>
      <c r="AY14" s="837"/>
      <c r="AZ14" s="837"/>
      <c r="BA14" s="837"/>
    </row>
    <row r="15" spans="1:53" s="3" customFormat="1" ht="21.75" customHeight="1" x14ac:dyDescent="0.4">
      <c r="P15" s="838"/>
      <c r="Q15" s="838"/>
      <c r="R15" s="838"/>
      <c r="S15" s="838"/>
      <c r="T15" s="838"/>
      <c r="U15" s="838"/>
      <c r="V15" s="838"/>
      <c r="W15" s="838"/>
      <c r="X15" s="838"/>
      <c r="Y15" s="838"/>
      <c r="Z15" s="838"/>
      <c r="AA15" s="838"/>
      <c r="AB15" s="838"/>
      <c r="AC15" s="838"/>
      <c r="AD15" s="838"/>
      <c r="AE15" s="838"/>
      <c r="AF15" s="838"/>
      <c r="AG15" s="838"/>
      <c r="AH15" s="838"/>
      <c r="AI15" s="838"/>
      <c r="AJ15" s="838"/>
      <c r="AK15" s="838"/>
      <c r="AL15" s="838"/>
      <c r="AM15" s="838"/>
      <c r="AO15" s="691"/>
      <c r="AP15" s="691"/>
      <c r="AQ15" s="691"/>
      <c r="AR15" s="691"/>
      <c r="AS15" s="691"/>
      <c r="AT15" s="691"/>
      <c r="AU15" s="691"/>
      <c r="AV15" s="691"/>
      <c r="AW15" s="691"/>
      <c r="AX15" s="691"/>
      <c r="AY15" s="691"/>
      <c r="AZ15" s="691"/>
      <c r="BA15" s="691"/>
    </row>
    <row r="16" spans="1:53" s="3" customFormat="1" ht="6" customHeight="1" x14ac:dyDescent="0.3">
      <c r="AO16" s="691"/>
      <c r="AP16" s="691"/>
      <c r="AQ16" s="691"/>
      <c r="AR16" s="691"/>
      <c r="AS16" s="691"/>
      <c r="AT16" s="691"/>
      <c r="AU16" s="691"/>
      <c r="AV16" s="691"/>
      <c r="AW16" s="691"/>
      <c r="AX16" s="691"/>
      <c r="AY16" s="691"/>
      <c r="AZ16" s="691"/>
      <c r="BA16" s="691"/>
    </row>
    <row r="18" spans="1:53" ht="25.5" customHeight="1" thickBot="1" x14ac:dyDescent="0.4">
      <c r="A18" s="832" t="s">
        <v>268</v>
      </c>
      <c r="B18" s="832"/>
      <c r="C18" s="832"/>
      <c r="D18" s="832"/>
      <c r="E18" s="832"/>
      <c r="F18" s="832"/>
      <c r="G18" s="832"/>
      <c r="H18" s="832"/>
      <c r="I18" s="832"/>
      <c r="J18" s="832"/>
      <c r="K18" s="832"/>
      <c r="L18" s="832"/>
      <c r="M18" s="832"/>
      <c r="N18" s="832"/>
      <c r="O18" s="832"/>
      <c r="P18" s="832"/>
      <c r="Q18" s="832"/>
      <c r="R18" s="832"/>
      <c r="S18" s="832"/>
      <c r="T18" s="832"/>
      <c r="U18" s="832"/>
      <c r="V18" s="832"/>
      <c r="W18" s="832"/>
      <c r="X18" s="832"/>
      <c r="Y18" s="832"/>
      <c r="Z18" s="832"/>
      <c r="AA18" s="832"/>
      <c r="AB18" s="832"/>
      <c r="AC18" s="832"/>
      <c r="AD18" s="832"/>
      <c r="AE18" s="832"/>
      <c r="AF18" s="832"/>
      <c r="AG18" s="832"/>
      <c r="AH18" s="832"/>
      <c r="AI18" s="832"/>
      <c r="AJ18" s="832"/>
      <c r="AK18" s="832"/>
      <c r="AL18" s="832"/>
      <c r="AM18" s="832"/>
      <c r="AN18" s="832"/>
      <c r="AO18" s="832"/>
      <c r="AP18" s="832"/>
      <c r="AQ18" s="832"/>
      <c r="AR18" s="832"/>
      <c r="AS18" s="832"/>
      <c r="AT18" s="832"/>
      <c r="AU18" s="832"/>
      <c r="AV18" s="832"/>
      <c r="AW18" s="832"/>
      <c r="AX18" s="832"/>
      <c r="AY18" s="832"/>
      <c r="AZ18" s="832"/>
      <c r="BA18" s="832"/>
    </row>
    <row r="19" spans="1:53" ht="16.5" thickBot="1" x14ac:dyDescent="0.3">
      <c r="A19" s="831" t="s">
        <v>2</v>
      </c>
      <c r="B19" s="830" t="s">
        <v>3</v>
      </c>
      <c r="C19" s="830"/>
      <c r="D19" s="830"/>
      <c r="E19" s="830"/>
      <c r="F19" s="830" t="s">
        <v>4</v>
      </c>
      <c r="G19" s="830"/>
      <c r="H19" s="830"/>
      <c r="I19" s="830"/>
      <c r="J19" s="830" t="s">
        <v>5</v>
      </c>
      <c r="K19" s="830"/>
      <c r="L19" s="830"/>
      <c r="M19" s="830"/>
      <c r="N19" s="830" t="s">
        <v>6</v>
      </c>
      <c r="O19" s="830"/>
      <c r="P19" s="830"/>
      <c r="Q19" s="830"/>
      <c r="R19" s="830"/>
      <c r="S19" s="830" t="s">
        <v>7</v>
      </c>
      <c r="T19" s="830"/>
      <c r="U19" s="830"/>
      <c r="V19" s="830"/>
      <c r="W19" s="830"/>
      <c r="X19" s="830" t="s">
        <v>8</v>
      </c>
      <c r="Y19" s="830"/>
      <c r="Z19" s="830"/>
      <c r="AA19" s="830"/>
      <c r="AB19" s="830" t="s">
        <v>9</v>
      </c>
      <c r="AC19" s="830"/>
      <c r="AD19" s="830"/>
      <c r="AE19" s="830"/>
      <c r="AF19" s="830" t="s">
        <v>10</v>
      </c>
      <c r="AG19" s="830"/>
      <c r="AH19" s="830"/>
      <c r="AI19" s="830"/>
      <c r="AJ19" s="830" t="s">
        <v>11</v>
      </c>
      <c r="AK19" s="830"/>
      <c r="AL19" s="830"/>
      <c r="AM19" s="830"/>
      <c r="AN19" s="830"/>
      <c r="AO19" s="830" t="s">
        <v>12</v>
      </c>
      <c r="AP19" s="830"/>
      <c r="AQ19" s="830"/>
      <c r="AR19" s="830"/>
      <c r="AS19" s="830" t="s">
        <v>13</v>
      </c>
      <c r="AT19" s="830"/>
      <c r="AU19" s="830"/>
      <c r="AV19" s="830"/>
      <c r="AW19" s="811" t="s">
        <v>14</v>
      </c>
      <c r="AX19" s="811"/>
      <c r="AY19" s="811"/>
      <c r="AZ19" s="811"/>
      <c r="BA19" s="811"/>
    </row>
    <row r="20" spans="1:53" ht="24" customHeight="1" thickBot="1" x14ac:dyDescent="0.3">
      <c r="A20" s="831"/>
      <c r="B20" s="692">
        <v>1</v>
      </c>
      <c r="C20" s="692">
        <v>2</v>
      </c>
      <c r="D20" s="692">
        <v>3</v>
      </c>
      <c r="E20" s="692">
        <v>4</v>
      </c>
      <c r="F20" s="692">
        <v>5</v>
      </c>
      <c r="G20" s="692">
        <v>6</v>
      </c>
      <c r="H20" s="692">
        <v>7</v>
      </c>
      <c r="I20" s="692">
        <v>8</v>
      </c>
      <c r="J20" s="692">
        <v>9</v>
      </c>
      <c r="K20" s="692">
        <v>10</v>
      </c>
      <c r="L20" s="692">
        <v>11</v>
      </c>
      <c r="M20" s="692">
        <v>12</v>
      </c>
      <c r="N20" s="692">
        <v>13</v>
      </c>
      <c r="O20" s="692">
        <v>14</v>
      </c>
      <c r="P20" s="692">
        <v>15</v>
      </c>
      <c r="Q20" s="692">
        <v>16</v>
      </c>
      <c r="R20" s="692">
        <v>17</v>
      </c>
      <c r="S20" s="692">
        <v>18</v>
      </c>
      <c r="T20" s="692">
        <v>19</v>
      </c>
      <c r="U20" s="692">
        <v>20</v>
      </c>
      <c r="V20" s="692">
        <v>21</v>
      </c>
      <c r="W20" s="692">
        <v>22</v>
      </c>
      <c r="X20" s="692">
        <v>23</v>
      </c>
      <c r="Y20" s="692">
        <v>24</v>
      </c>
      <c r="Z20" s="692">
        <v>25</v>
      </c>
      <c r="AA20" s="692">
        <v>26</v>
      </c>
      <c r="AB20" s="692">
        <v>27</v>
      </c>
      <c r="AC20" s="692">
        <v>28</v>
      </c>
      <c r="AD20" s="692">
        <v>29</v>
      </c>
      <c r="AE20" s="692">
        <v>30</v>
      </c>
      <c r="AF20" s="692">
        <v>31</v>
      </c>
      <c r="AG20" s="692">
        <v>32</v>
      </c>
      <c r="AH20" s="692">
        <v>33</v>
      </c>
      <c r="AI20" s="692">
        <v>34</v>
      </c>
      <c r="AJ20" s="692">
        <v>35</v>
      </c>
      <c r="AK20" s="692">
        <v>36</v>
      </c>
      <c r="AL20" s="692">
        <v>37</v>
      </c>
      <c r="AM20" s="692">
        <v>38</v>
      </c>
      <c r="AN20" s="692">
        <v>39</v>
      </c>
      <c r="AO20" s="692">
        <v>40</v>
      </c>
      <c r="AP20" s="692">
        <v>41</v>
      </c>
      <c r="AQ20" s="692">
        <v>42</v>
      </c>
      <c r="AR20" s="692">
        <v>43</v>
      </c>
      <c r="AS20" s="692">
        <v>44</v>
      </c>
      <c r="AT20" s="692">
        <v>45</v>
      </c>
      <c r="AU20" s="692">
        <v>46</v>
      </c>
      <c r="AV20" s="692">
        <v>47</v>
      </c>
      <c r="AW20" s="692">
        <v>48</v>
      </c>
      <c r="AX20" s="692">
        <v>49</v>
      </c>
      <c r="AY20" s="692">
        <v>50</v>
      </c>
      <c r="AZ20" s="692">
        <v>51</v>
      </c>
      <c r="BA20" s="693">
        <v>52</v>
      </c>
    </row>
    <row r="21" spans="1:53" ht="20.25" customHeight="1" thickBot="1" x14ac:dyDescent="0.3">
      <c r="A21" s="694">
        <v>1</v>
      </c>
      <c r="B21" s="695" t="s">
        <v>269</v>
      </c>
      <c r="C21" s="65" t="s">
        <v>73</v>
      </c>
      <c r="D21" s="66" t="s">
        <v>73</v>
      </c>
      <c r="E21" s="66" t="s">
        <v>73</v>
      </c>
      <c r="F21" s="67" t="s">
        <v>73</v>
      </c>
      <c r="G21" s="65" t="s">
        <v>73</v>
      </c>
      <c r="H21" s="66" t="s">
        <v>73</v>
      </c>
      <c r="I21" s="66" t="s">
        <v>73</v>
      </c>
      <c r="J21" s="67" t="s">
        <v>73</v>
      </c>
      <c r="K21" s="65" t="s">
        <v>73</v>
      </c>
      <c r="L21" s="66" t="s">
        <v>73</v>
      </c>
      <c r="M21" s="65" t="s">
        <v>73</v>
      </c>
      <c r="N21" s="66" t="s">
        <v>73</v>
      </c>
      <c r="O21" s="66" t="s">
        <v>73</v>
      </c>
      <c r="P21" s="67" t="s">
        <v>73</v>
      </c>
      <c r="Q21" s="741" t="s">
        <v>15</v>
      </c>
      <c r="R21" s="742" t="s">
        <v>307</v>
      </c>
      <c r="S21" s="743" t="s">
        <v>16</v>
      </c>
      <c r="T21" s="744" t="s">
        <v>16</v>
      </c>
      <c r="U21" s="745" t="s">
        <v>308</v>
      </c>
      <c r="V21" s="66" t="s">
        <v>73</v>
      </c>
      <c r="W21" s="66" t="s">
        <v>73</v>
      </c>
      <c r="X21" s="67" t="s">
        <v>73</v>
      </c>
      <c r="Y21" s="65" t="s">
        <v>73</v>
      </c>
      <c r="Z21" s="66" t="s">
        <v>73</v>
      </c>
      <c r="AA21" s="66" t="s">
        <v>73</v>
      </c>
      <c r="AB21" s="67" t="s">
        <v>73</v>
      </c>
      <c r="AC21" s="65" t="s">
        <v>73</v>
      </c>
      <c r="AD21" s="66" t="s">
        <v>73</v>
      </c>
      <c r="AE21" s="66" t="s">
        <v>73</v>
      </c>
      <c r="AF21" s="67" t="s">
        <v>73</v>
      </c>
      <c r="AG21" s="65" t="s">
        <v>73</v>
      </c>
      <c r="AH21" s="66" t="s">
        <v>73</v>
      </c>
      <c r="AI21" s="66" t="s">
        <v>73</v>
      </c>
      <c r="AJ21" s="67" t="s">
        <v>73</v>
      </c>
      <c r="AK21" s="65" t="s">
        <v>73</v>
      </c>
      <c r="AL21" s="66" t="s">
        <v>73</v>
      </c>
      <c r="AM21" s="65" t="s">
        <v>73</v>
      </c>
      <c r="AN21" s="66" t="s">
        <v>73</v>
      </c>
      <c r="AO21" s="66" t="s">
        <v>73</v>
      </c>
      <c r="AP21" s="67" t="s">
        <v>73</v>
      </c>
      <c r="AQ21" s="697" t="s">
        <v>15</v>
      </c>
      <c r="AR21" s="698" t="s">
        <v>270</v>
      </c>
      <c r="AS21" s="746" t="s">
        <v>16</v>
      </c>
      <c r="AT21" s="744" t="s">
        <v>16</v>
      </c>
      <c r="AU21" s="697" t="s">
        <v>16</v>
      </c>
      <c r="AV21" s="699" t="s">
        <v>16</v>
      </c>
      <c r="AW21" s="696" t="s">
        <v>16</v>
      </c>
      <c r="AX21" s="697" t="s">
        <v>16</v>
      </c>
      <c r="AY21" s="697" t="s">
        <v>16</v>
      </c>
      <c r="AZ21" s="697" t="s">
        <v>16</v>
      </c>
      <c r="BA21" s="698" t="s">
        <v>16</v>
      </c>
    </row>
    <row r="22" spans="1:53" ht="21" customHeight="1" thickBot="1" x14ac:dyDescent="0.3">
      <c r="A22" s="700">
        <v>2</v>
      </c>
      <c r="B22" s="701" t="s">
        <v>17</v>
      </c>
      <c r="C22" s="701" t="s">
        <v>17</v>
      </c>
      <c r="D22" s="701" t="s">
        <v>17</v>
      </c>
      <c r="E22" s="701" t="s">
        <v>17</v>
      </c>
      <c r="F22" s="701" t="s">
        <v>18</v>
      </c>
      <c r="G22" s="701" t="s">
        <v>18</v>
      </c>
      <c r="H22" s="701" t="s">
        <v>18</v>
      </c>
      <c r="I22" s="701" t="s">
        <v>18</v>
      </c>
      <c r="J22" s="701" t="s">
        <v>18</v>
      </c>
      <c r="K22" s="701" t="s">
        <v>18</v>
      </c>
      <c r="L22" s="701" t="s">
        <v>18</v>
      </c>
      <c r="M22" s="701" t="s">
        <v>18</v>
      </c>
      <c r="N22" s="701" t="s">
        <v>18</v>
      </c>
      <c r="O22" s="701" t="s">
        <v>18</v>
      </c>
      <c r="P22" s="702" t="s">
        <v>18</v>
      </c>
      <c r="Q22" s="703" t="s">
        <v>81</v>
      </c>
      <c r="R22" s="703" t="s">
        <v>81</v>
      </c>
      <c r="S22" s="812"/>
      <c r="T22" s="813"/>
      <c r="U22" s="813"/>
      <c r="V22" s="813"/>
      <c r="W22" s="813"/>
      <c r="X22" s="813"/>
      <c r="Y22" s="813"/>
      <c r="Z22" s="813"/>
      <c r="AA22" s="813"/>
      <c r="AB22" s="813"/>
      <c r="AC22" s="813"/>
      <c r="AD22" s="813"/>
      <c r="AE22" s="813"/>
      <c r="AF22" s="813"/>
      <c r="AG22" s="813"/>
      <c r="AH22" s="813"/>
      <c r="AI22" s="813"/>
      <c r="AJ22" s="813"/>
      <c r="AK22" s="813"/>
      <c r="AL22" s="813"/>
      <c r="AM22" s="813"/>
      <c r="AN22" s="813"/>
      <c r="AO22" s="813"/>
      <c r="AP22" s="813"/>
      <c r="AQ22" s="813"/>
      <c r="AR22" s="813"/>
      <c r="AS22" s="813"/>
      <c r="AT22" s="813"/>
      <c r="AU22" s="813"/>
      <c r="AV22" s="813"/>
      <c r="AW22" s="813"/>
      <c r="AX22" s="813"/>
      <c r="AY22" s="813"/>
      <c r="AZ22" s="813"/>
      <c r="BA22" s="814"/>
    </row>
    <row r="23" spans="1:53" ht="20.25" customHeight="1" x14ac:dyDescent="0.3">
      <c r="A23" s="815" t="s">
        <v>271</v>
      </c>
      <c r="B23" s="815"/>
      <c r="C23" s="815"/>
      <c r="D23" s="815"/>
      <c r="E23" s="815"/>
      <c r="F23" s="815"/>
      <c r="G23" s="815"/>
      <c r="H23" s="815"/>
      <c r="I23" s="815"/>
      <c r="J23" s="815"/>
      <c r="K23" s="815"/>
      <c r="L23" s="815"/>
      <c r="M23" s="815"/>
      <c r="N23" s="815"/>
      <c r="O23" s="815"/>
      <c r="P23" s="815"/>
      <c r="Q23" s="815"/>
      <c r="R23" s="815"/>
      <c r="S23" s="815"/>
      <c r="T23" s="815"/>
      <c r="U23" s="815"/>
      <c r="V23" s="815"/>
      <c r="W23" s="815"/>
      <c r="X23" s="815"/>
      <c r="Y23" s="815"/>
      <c r="Z23" s="815"/>
      <c r="AA23" s="815"/>
      <c r="AB23" s="815"/>
      <c r="AC23" s="815"/>
      <c r="AD23" s="815"/>
      <c r="AE23" s="815"/>
      <c r="AF23" s="815"/>
      <c r="AG23" s="815"/>
      <c r="AH23" s="815"/>
      <c r="AI23" s="815"/>
      <c r="AJ23" s="815"/>
      <c r="AK23" s="815"/>
      <c r="AL23" s="815"/>
      <c r="AM23" s="815"/>
      <c r="AN23" s="815"/>
      <c r="AO23" s="815"/>
      <c r="AP23" s="815"/>
      <c r="AQ23" s="815"/>
      <c r="AR23" s="815"/>
      <c r="AS23" s="815"/>
      <c r="AT23" s="815"/>
      <c r="AU23" s="815"/>
      <c r="AV23" s="70"/>
      <c r="AW23" s="70"/>
      <c r="AX23" s="70"/>
      <c r="AY23" s="70"/>
      <c r="AZ23" s="70"/>
    </row>
    <row r="24" spans="1:53" x14ac:dyDescent="0.25">
      <c r="A24" s="704"/>
      <c r="B24" s="704"/>
      <c r="C24" s="704"/>
      <c r="D24" s="704"/>
      <c r="E24" s="704"/>
      <c r="F24" s="704"/>
      <c r="G24" s="704"/>
      <c r="H24" s="704"/>
      <c r="I24" s="704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70"/>
      <c r="AW24" s="70"/>
      <c r="AX24" s="70"/>
      <c r="AY24" s="70"/>
      <c r="AZ24" s="70"/>
    </row>
    <row r="25" spans="1:53" ht="24" thickBot="1" x14ac:dyDescent="0.4">
      <c r="A25" s="705" t="s">
        <v>272</v>
      </c>
      <c r="B25" s="706"/>
      <c r="C25" s="706"/>
      <c r="D25" s="706"/>
      <c r="E25" s="706"/>
      <c r="F25" s="706"/>
      <c r="G25" s="706"/>
      <c r="H25" s="706"/>
      <c r="I25" s="706"/>
      <c r="J25" s="706"/>
      <c r="K25" s="706"/>
      <c r="L25" s="706"/>
      <c r="M25" s="706"/>
      <c r="N25" s="706"/>
      <c r="O25" s="706"/>
      <c r="P25" s="706"/>
      <c r="Q25" s="706"/>
      <c r="R25" s="706"/>
      <c r="S25" s="706"/>
      <c r="T25" s="706"/>
      <c r="U25" s="706"/>
      <c r="V25" s="706"/>
      <c r="W25" s="706"/>
      <c r="X25" s="706"/>
      <c r="Y25" s="706"/>
      <c r="Z25" s="706"/>
      <c r="AA25" s="706"/>
      <c r="AB25" s="706"/>
      <c r="AC25" s="706"/>
      <c r="AD25" s="706"/>
      <c r="AE25" s="706"/>
      <c r="AF25" s="706"/>
      <c r="AG25" s="706"/>
      <c r="AH25" s="706"/>
      <c r="AI25" s="706"/>
      <c r="AJ25" s="706"/>
      <c r="AK25" s="706"/>
      <c r="AL25" s="706"/>
      <c r="AM25" s="706"/>
      <c r="AN25" s="706"/>
      <c r="AO25" s="706"/>
      <c r="AP25" s="706"/>
      <c r="AQ25" s="706"/>
      <c r="AR25" s="706"/>
      <c r="AS25" s="706"/>
      <c r="AT25" s="706"/>
      <c r="AU25" s="706"/>
      <c r="AV25" s="706"/>
      <c r="AW25" s="707"/>
      <c r="AX25" s="707"/>
      <c r="AY25" s="707"/>
      <c r="AZ25" s="707"/>
      <c r="BA25" s="708"/>
    </row>
    <row r="26" spans="1:53" ht="12.75" customHeight="1" thickBot="1" x14ac:dyDescent="0.3">
      <c r="A26" s="816" t="s">
        <v>2</v>
      </c>
      <c r="B26" s="816"/>
      <c r="C26" s="817" t="s">
        <v>19</v>
      </c>
      <c r="D26" s="817"/>
      <c r="E26" s="817"/>
      <c r="F26" s="817"/>
      <c r="G26" s="818" t="s">
        <v>273</v>
      </c>
      <c r="H26" s="819"/>
      <c r="I26" s="818" t="s">
        <v>20</v>
      </c>
      <c r="J26" s="819"/>
      <c r="K26" s="824" t="s">
        <v>21</v>
      </c>
      <c r="L26" s="824"/>
      <c r="M26" s="825"/>
      <c r="N26" s="805" t="s">
        <v>230</v>
      </c>
      <c r="O26" s="805"/>
      <c r="P26" s="805"/>
      <c r="Q26" s="805" t="s">
        <v>274</v>
      </c>
      <c r="R26" s="805"/>
      <c r="S26" s="805"/>
      <c r="T26" s="805" t="s">
        <v>22</v>
      </c>
      <c r="U26" s="805"/>
      <c r="V26" s="805"/>
      <c r="W26" s="802" t="s">
        <v>67</v>
      </c>
      <c r="X26" s="802"/>
      <c r="Y26" s="802"/>
      <c r="Z26" s="709"/>
      <c r="AA26" s="806" t="s">
        <v>68</v>
      </c>
      <c r="AB26" s="806"/>
      <c r="AC26" s="806"/>
      <c r="AD26" s="806"/>
      <c r="AE26" s="806"/>
      <c r="AF26" s="805" t="s">
        <v>80</v>
      </c>
      <c r="AG26" s="805"/>
      <c r="AH26" s="805"/>
      <c r="AI26" s="802" t="s">
        <v>48</v>
      </c>
      <c r="AJ26" s="802"/>
      <c r="AK26" s="802"/>
      <c r="AL26" s="710"/>
      <c r="AM26" s="807" t="s">
        <v>192</v>
      </c>
      <c r="AN26" s="807"/>
      <c r="AO26" s="807"/>
      <c r="AP26" s="801" t="s">
        <v>231</v>
      </c>
      <c r="AQ26" s="801"/>
      <c r="AR26" s="801"/>
      <c r="AS26" s="801"/>
      <c r="AT26" s="801"/>
      <c r="AU26" s="801"/>
      <c r="AV26" s="801"/>
      <c r="AW26" s="801"/>
      <c r="AX26" s="802" t="s">
        <v>80</v>
      </c>
      <c r="AY26" s="802"/>
      <c r="AZ26" s="802"/>
      <c r="BA26" s="802"/>
    </row>
    <row r="27" spans="1:53" ht="16.5" customHeight="1" thickBot="1" x14ac:dyDescent="0.3">
      <c r="A27" s="816"/>
      <c r="B27" s="816"/>
      <c r="C27" s="817"/>
      <c r="D27" s="817"/>
      <c r="E27" s="817"/>
      <c r="F27" s="817"/>
      <c r="G27" s="820"/>
      <c r="H27" s="821"/>
      <c r="I27" s="820"/>
      <c r="J27" s="821"/>
      <c r="K27" s="826"/>
      <c r="L27" s="826"/>
      <c r="M27" s="827"/>
      <c r="N27" s="805"/>
      <c r="O27" s="805"/>
      <c r="P27" s="805"/>
      <c r="Q27" s="805"/>
      <c r="R27" s="805"/>
      <c r="S27" s="805"/>
      <c r="T27" s="805"/>
      <c r="U27" s="805"/>
      <c r="V27" s="805"/>
      <c r="W27" s="802"/>
      <c r="X27" s="802"/>
      <c r="Y27" s="802"/>
      <c r="Z27" s="709"/>
      <c r="AA27" s="806"/>
      <c r="AB27" s="806"/>
      <c r="AC27" s="806"/>
      <c r="AD27" s="806"/>
      <c r="AE27" s="806"/>
      <c r="AF27" s="805"/>
      <c r="AG27" s="805"/>
      <c r="AH27" s="805"/>
      <c r="AI27" s="802"/>
      <c r="AJ27" s="802"/>
      <c r="AK27" s="802"/>
      <c r="AL27" s="711"/>
      <c r="AM27" s="807"/>
      <c r="AN27" s="807"/>
      <c r="AO27" s="807"/>
      <c r="AP27" s="801"/>
      <c r="AQ27" s="801"/>
      <c r="AR27" s="801"/>
      <c r="AS27" s="801"/>
      <c r="AT27" s="801"/>
      <c r="AU27" s="801"/>
      <c r="AV27" s="801"/>
      <c r="AW27" s="801"/>
      <c r="AX27" s="802"/>
      <c r="AY27" s="802"/>
      <c r="AZ27" s="802"/>
      <c r="BA27" s="802"/>
    </row>
    <row r="28" spans="1:53" ht="31.5" customHeight="1" thickBot="1" x14ac:dyDescent="0.3">
      <c r="A28" s="816"/>
      <c r="B28" s="816"/>
      <c r="C28" s="817"/>
      <c r="D28" s="817"/>
      <c r="E28" s="817"/>
      <c r="F28" s="817"/>
      <c r="G28" s="822"/>
      <c r="H28" s="823"/>
      <c r="I28" s="822"/>
      <c r="J28" s="823"/>
      <c r="K28" s="828"/>
      <c r="L28" s="828"/>
      <c r="M28" s="829"/>
      <c r="N28" s="805"/>
      <c r="O28" s="805"/>
      <c r="P28" s="805"/>
      <c r="Q28" s="805"/>
      <c r="R28" s="805"/>
      <c r="S28" s="805"/>
      <c r="T28" s="805"/>
      <c r="U28" s="805"/>
      <c r="V28" s="805"/>
      <c r="W28" s="802"/>
      <c r="X28" s="802"/>
      <c r="Y28" s="802"/>
      <c r="Z28" s="709"/>
      <c r="AA28" s="806"/>
      <c r="AB28" s="806"/>
      <c r="AC28" s="806"/>
      <c r="AD28" s="806"/>
      <c r="AE28" s="806"/>
      <c r="AF28" s="805"/>
      <c r="AG28" s="805"/>
      <c r="AH28" s="805"/>
      <c r="AI28" s="802"/>
      <c r="AJ28" s="802"/>
      <c r="AK28" s="802"/>
      <c r="AL28" s="711"/>
      <c r="AM28" s="807"/>
      <c r="AN28" s="807"/>
      <c r="AO28" s="807"/>
      <c r="AP28" s="801"/>
      <c r="AQ28" s="801"/>
      <c r="AR28" s="801"/>
      <c r="AS28" s="801"/>
      <c r="AT28" s="801"/>
      <c r="AU28" s="801"/>
      <c r="AV28" s="801"/>
      <c r="AW28" s="801"/>
      <c r="AX28" s="802"/>
      <c r="AY28" s="802"/>
      <c r="AZ28" s="802"/>
      <c r="BA28" s="802"/>
    </row>
    <row r="29" spans="1:53" ht="20.25" customHeight="1" x14ac:dyDescent="0.25">
      <c r="A29" s="803">
        <v>1</v>
      </c>
      <c r="B29" s="803"/>
      <c r="C29" s="804">
        <v>35</v>
      </c>
      <c r="D29" s="804"/>
      <c r="E29" s="804"/>
      <c r="F29" s="804"/>
      <c r="G29" s="773">
        <v>2</v>
      </c>
      <c r="H29" s="774"/>
      <c r="I29" s="775">
        <v>2</v>
      </c>
      <c r="J29" s="775"/>
      <c r="K29" s="776">
        <v>2</v>
      </c>
      <c r="L29" s="776"/>
      <c r="M29" s="777"/>
      <c r="N29" s="781"/>
      <c r="O29" s="781"/>
      <c r="P29" s="781"/>
      <c r="Q29" s="780"/>
      <c r="R29" s="780"/>
      <c r="S29" s="780"/>
      <c r="T29" s="781">
        <v>11</v>
      </c>
      <c r="U29" s="781"/>
      <c r="V29" s="781"/>
      <c r="W29" s="808">
        <v>52</v>
      </c>
      <c r="X29" s="808"/>
      <c r="Y29" s="808"/>
      <c r="Z29" s="709"/>
      <c r="AA29" s="809" t="s">
        <v>101</v>
      </c>
      <c r="AB29" s="809"/>
      <c r="AC29" s="809"/>
      <c r="AD29" s="809"/>
      <c r="AE29" s="809"/>
      <c r="AF29" s="804">
        <v>2</v>
      </c>
      <c r="AG29" s="804"/>
      <c r="AH29" s="804"/>
      <c r="AI29" s="810">
        <v>1</v>
      </c>
      <c r="AJ29" s="810"/>
      <c r="AK29" s="810"/>
      <c r="AL29" s="711"/>
      <c r="AM29" s="807"/>
      <c r="AN29" s="807"/>
      <c r="AO29" s="807"/>
      <c r="AP29" s="801"/>
      <c r="AQ29" s="801"/>
      <c r="AR29" s="801"/>
      <c r="AS29" s="801"/>
      <c r="AT29" s="801"/>
      <c r="AU29" s="801"/>
      <c r="AV29" s="801"/>
      <c r="AW29" s="801"/>
      <c r="AX29" s="802"/>
      <c r="AY29" s="802"/>
      <c r="AZ29" s="802"/>
      <c r="BA29" s="802"/>
    </row>
    <row r="30" spans="1:53" ht="20.25" customHeight="1" thickBot="1" x14ac:dyDescent="0.35">
      <c r="A30" s="799">
        <v>2</v>
      </c>
      <c r="B30" s="799"/>
      <c r="C30" s="800"/>
      <c r="D30" s="800"/>
      <c r="E30" s="800"/>
      <c r="F30" s="800"/>
      <c r="G30" s="773"/>
      <c r="H30" s="774"/>
      <c r="I30" s="775"/>
      <c r="J30" s="775"/>
      <c r="K30" s="776">
        <v>4</v>
      </c>
      <c r="L30" s="776"/>
      <c r="M30" s="777"/>
      <c r="N30" s="781">
        <v>11</v>
      </c>
      <c r="O30" s="781"/>
      <c r="P30" s="781"/>
      <c r="Q30" s="780">
        <v>2</v>
      </c>
      <c r="R30" s="780"/>
      <c r="S30" s="780"/>
      <c r="T30" s="781"/>
      <c r="U30" s="781"/>
      <c r="V30" s="781"/>
      <c r="W30" s="782">
        <v>17</v>
      </c>
      <c r="X30" s="782"/>
      <c r="Y30" s="782"/>
      <c r="Z30" s="709"/>
      <c r="AA30" s="783" t="s">
        <v>69</v>
      </c>
      <c r="AB30" s="784"/>
      <c r="AC30" s="784"/>
      <c r="AD30" s="784"/>
      <c r="AE30" s="785"/>
      <c r="AF30" s="789">
        <v>3</v>
      </c>
      <c r="AG30" s="790"/>
      <c r="AH30" s="791"/>
      <c r="AI30" s="789">
        <v>4</v>
      </c>
      <c r="AJ30" s="790"/>
      <c r="AK30" s="795"/>
      <c r="AL30" s="712"/>
      <c r="AM30" s="768">
        <v>1</v>
      </c>
      <c r="AN30" s="768"/>
      <c r="AO30" s="768"/>
      <c r="AP30" s="769" t="s">
        <v>188</v>
      </c>
      <c r="AQ30" s="769"/>
      <c r="AR30" s="769"/>
      <c r="AS30" s="769"/>
      <c r="AT30" s="769"/>
      <c r="AU30" s="769"/>
      <c r="AV30" s="769"/>
      <c r="AW30" s="769"/>
      <c r="AX30" s="770">
        <v>3</v>
      </c>
      <c r="AY30" s="770"/>
      <c r="AZ30" s="770"/>
      <c r="BA30" s="770"/>
    </row>
    <row r="31" spans="1:53" ht="21" customHeight="1" thickBot="1" x14ac:dyDescent="0.35">
      <c r="A31" s="771" t="s">
        <v>24</v>
      </c>
      <c r="B31" s="771"/>
      <c r="C31" s="772">
        <v>36</v>
      </c>
      <c r="D31" s="772"/>
      <c r="E31" s="772"/>
      <c r="F31" s="772"/>
      <c r="G31" s="773">
        <v>2</v>
      </c>
      <c r="H31" s="774"/>
      <c r="I31" s="775">
        <v>2</v>
      </c>
      <c r="J31" s="775"/>
      <c r="K31" s="776">
        <v>5</v>
      </c>
      <c r="L31" s="776"/>
      <c r="M31" s="777"/>
      <c r="N31" s="778">
        <f>N29+N30</f>
        <v>11</v>
      </c>
      <c r="O31" s="778"/>
      <c r="P31" s="778"/>
      <c r="Q31" s="779">
        <v>2</v>
      </c>
      <c r="R31" s="779"/>
      <c r="S31" s="779"/>
      <c r="T31" s="797">
        <f>T29+T30</f>
        <v>11</v>
      </c>
      <c r="U31" s="797"/>
      <c r="V31" s="797"/>
      <c r="W31" s="798">
        <f>W29+W30</f>
        <v>69</v>
      </c>
      <c r="X31" s="798"/>
      <c r="Y31" s="798"/>
      <c r="Z31" s="709"/>
      <c r="AA31" s="786"/>
      <c r="AB31" s="787"/>
      <c r="AC31" s="787"/>
      <c r="AD31" s="787"/>
      <c r="AE31" s="788"/>
      <c r="AF31" s="792"/>
      <c r="AG31" s="793"/>
      <c r="AH31" s="794"/>
      <c r="AI31" s="792"/>
      <c r="AJ31" s="793"/>
      <c r="AK31" s="796"/>
      <c r="AL31" s="713"/>
      <c r="AM31" s="768"/>
      <c r="AN31" s="768"/>
      <c r="AO31" s="768"/>
      <c r="AP31" s="769"/>
      <c r="AQ31" s="769"/>
      <c r="AR31" s="769"/>
      <c r="AS31" s="769"/>
      <c r="AT31" s="769"/>
      <c r="AU31" s="769"/>
      <c r="AV31" s="769"/>
      <c r="AW31" s="769"/>
      <c r="AX31" s="770"/>
      <c r="AY31" s="770"/>
      <c r="AZ31" s="770"/>
      <c r="BA31" s="770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W29:Y29"/>
    <mergeCell ref="AA29:AE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P26:AW29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T31:V31"/>
    <mergeCell ref="W31:Y31"/>
    <mergeCell ref="A30:B30"/>
    <mergeCell ref="C30:F30"/>
    <mergeCell ref="G30:H30"/>
    <mergeCell ref="I30:J30"/>
    <mergeCell ref="K30:M30"/>
    <mergeCell ref="N30:P30"/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AA30:AE31"/>
    <mergeCell ref="AF30:AH31"/>
    <mergeCell ref="AI30:AK31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5" width="6.140625" style="144" customWidth="1"/>
    <col min="16" max="16" width="6.28515625" style="144" customWidth="1"/>
    <col min="17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848" t="s">
        <v>182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50"/>
    </row>
    <row r="2" spans="1:27" s="90" customFormat="1" x14ac:dyDescent="0.2">
      <c r="A2" s="851" t="s">
        <v>111</v>
      </c>
      <c r="B2" s="854" t="s">
        <v>169</v>
      </c>
      <c r="C2" s="857" t="s">
        <v>79</v>
      </c>
      <c r="D2" s="858"/>
      <c r="E2" s="858"/>
      <c r="F2" s="859"/>
      <c r="G2" s="860" t="s">
        <v>112</v>
      </c>
      <c r="H2" s="863" t="s">
        <v>113</v>
      </c>
      <c r="I2" s="864"/>
      <c r="J2" s="864"/>
      <c r="K2" s="864"/>
      <c r="L2" s="864"/>
      <c r="M2" s="865"/>
      <c r="N2" s="866" t="s">
        <v>216</v>
      </c>
      <c r="O2" s="867"/>
      <c r="P2" s="867"/>
      <c r="Q2" s="867"/>
      <c r="R2" s="867"/>
      <c r="S2" s="867"/>
      <c r="T2" s="867"/>
      <c r="U2" s="867"/>
      <c r="V2" s="868"/>
    </row>
    <row r="3" spans="1:27" s="90" customFormat="1" ht="16.5" thickBot="1" x14ac:dyDescent="0.25">
      <c r="A3" s="852"/>
      <c r="B3" s="855"/>
      <c r="C3" s="872" t="s">
        <v>29</v>
      </c>
      <c r="D3" s="874" t="s">
        <v>30</v>
      </c>
      <c r="E3" s="876" t="s">
        <v>53</v>
      </c>
      <c r="F3" s="877"/>
      <c r="G3" s="861"/>
      <c r="H3" s="885" t="s">
        <v>28</v>
      </c>
      <c r="I3" s="888" t="s">
        <v>114</v>
      </c>
      <c r="J3" s="889"/>
      <c r="K3" s="889"/>
      <c r="L3" s="890"/>
      <c r="M3" s="891" t="s">
        <v>115</v>
      </c>
      <c r="N3" s="869"/>
      <c r="O3" s="870"/>
      <c r="P3" s="870"/>
      <c r="Q3" s="870"/>
      <c r="R3" s="870"/>
      <c r="S3" s="870"/>
      <c r="T3" s="870"/>
      <c r="U3" s="870"/>
      <c r="V3" s="871"/>
    </row>
    <row r="4" spans="1:27" s="90" customFormat="1" x14ac:dyDescent="0.2">
      <c r="A4" s="852"/>
      <c r="B4" s="855"/>
      <c r="C4" s="872"/>
      <c r="D4" s="874"/>
      <c r="E4" s="874" t="s">
        <v>54</v>
      </c>
      <c r="F4" s="895" t="s">
        <v>55</v>
      </c>
      <c r="G4" s="861"/>
      <c r="H4" s="886"/>
      <c r="I4" s="897" t="s">
        <v>24</v>
      </c>
      <c r="J4" s="897" t="s">
        <v>31</v>
      </c>
      <c r="K4" s="897" t="s">
        <v>116</v>
      </c>
      <c r="L4" s="897" t="s">
        <v>117</v>
      </c>
      <c r="M4" s="892"/>
      <c r="N4" s="900" t="s">
        <v>63</v>
      </c>
      <c r="O4" s="901"/>
      <c r="P4" s="902"/>
      <c r="Q4" s="900" t="s">
        <v>71</v>
      </c>
      <c r="R4" s="902"/>
      <c r="S4" s="903"/>
      <c r="T4" s="904"/>
      <c r="U4" s="903"/>
      <c r="V4" s="904"/>
    </row>
    <row r="5" spans="1:27" s="90" customFormat="1" ht="16.5" thickBot="1" x14ac:dyDescent="0.25">
      <c r="A5" s="852"/>
      <c r="B5" s="855"/>
      <c r="C5" s="872"/>
      <c r="D5" s="874"/>
      <c r="E5" s="874"/>
      <c r="F5" s="895"/>
      <c r="G5" s="861"/>
      <c r="H5" s="886"/>
      <c r="I5" s="898"/>
      <c r="J5" s="898"/>
      <c r="K5" s="898"/>
      <c r="L5" s="898"/>
      <c r="M5" s="892"/>
      <c r="N5" s="365">
        <v>1</v>
      </c>
      <c r="O5" s="366" t="s">
        <v>77</v>
      </c>
      <c r="P5" s="367" t="s">
        <v>78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852"/>
      <c r="B6" s="855"/>
      <c r="C6" s="872"/>
      <c r="D6" s="874"/>
      <c r="E6" s="874"/>
      <c r="F6" s="895"/>
      <c r="G6" s="861"/>
      <c r="H6" s="886"/>
      <c r="I6" s="898"/>
      <c r="J6" s="898"/>
      <c r="K6" s="898"/>
      <c r="L6" s="898"/>
      <c r="M6" s="893"/>
      <c r="N6" s="905" t="s">
        <v>184</v>
      </c>
      <c r="O6" s="906"/>
      <c r="P6" s="907"/>
      <c r="Q6" s="907"/>
      <c r="R6" s="907"/>
      <c r="S6" s="907"/>
      <c r="T6" s="907"/>
      <c r="U6" s="907"/>
      <c r="V6" s="908"/>
    </row>
    <row r="7" spans="1:27" s="90" customFormat="1" ht="16.5" thickBot="1" x14ac:dyDescent="0.25">
      <c r="A7" s="853"/>
      <c r="B7" s="856"/>
      <c r="C7" s="873"/>
      <c r="D7" s="875"/>
      <c r="E7" s="875"/>
      <c r="F7" s="896"/>
      <c r="G7" s="862"/>
      <c r="H7" s="887"/>
      <c r="I7" s="899"/>
      <c r="J7" s="899"/>
      <c r="K7" s="899"/>
      <c r="L7" s="899"/>
      <c r="M7" s="894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371">
        <v>1</v>
      </c>
      <c r="B8" s="372">
        <v>2</v>
      </c>
      <c r="C8" s="373">
        <v>3</v>
      </c>
      <c r="D8" s="371">
        <v>4</v>
      </c>
      <c r="E8" s="371">
        <v>5</v>
      </c>
      <c r="F8" s="371">
        <v>6</v>
      </c>
      <c r="G8" s="371">
        <v>7</v>
      </c>
      <c r="H8" s="371">
        <v>8</v>
      </c>
      <c r="I8" s="371">
        <v>9</v>
      </c>
      <c r="J8" s="371">
        <v>10</v>
      </c>
      <c r="K8" s="371">
        <v>11</v>
      </c>
      <c r="L8" s="371">
        <v>12</v>
      </c>
      <c r="M8" s="374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882" t="s">
        <v>118</v>
      </c>
      <c r="B9" s="883"/>
      <c r="C9" s="883"/>
      <c r="D9" s="883"/>
      <c r="E9" s="883"/>
      <c r="F9" s="883"/>
      <c r="G9" s="883"/>
      <c r="H9" s="883"/>
      <c r="I9" s="883"/>
      <c r="J9" s="883"/>
      <c r="K9" s="883"/>
      <c r="L9" s="883"/>
      <c r="M9" s="883"/>
      <c r="N9" s="883"/>
      <c r="O9" s="883"/>
      <c r="P9" s="883"/>
      <c r="Q9" s="883"/>
      <c r="R9" s="883"/>
      <c r="S9" s="883"/>
      <c r="T9" s="883"/>
      <c r="U9" s="883"/>
      <c r="V9" s="884"/>
    </row>
    <row r="10" spans="1:27" s="90" customFormat="1" ht="16.5" thickBot="1" x14ac:dyDescent="0.25">
      <c r="A10" s="924" t="s">
        <v>119</v>
      </c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6"/>
    </row>
    <row r="11" spans="1:27" s="120" customFormat="1" ht="31.5" x14ac:dyDescent="0.2">
      <c r="A11" s="395" t="s">
        <v>72</v>
      </c>
      <c r="B11" s="527" t="s">
        <v>203</v>
      </c>
      <c r="C11" s="396"/>
      <c r="D11" s="376" t="s">
        <v>158</v>
      </c>
      <c r="E11" s="376"/>
      <c r="F11" s="536"/>
      <c r="G11" s="533">
        <v>3</v>
      </c>
      <c r="H11" s="377">
        <f>G11*30</f>
        <v>90</v>
      </c>
      <c r="I11" s="378">
        <f>J11+K11+L11</f>
        <v>45</v>
      </c>
      <c r="J11" s="379">
        <v>15</v>
      </c>
      <c r="K11" s="379"/>
      <c r="L11" s="379">
        <v>30</v>
      </c>
      <c r="M11" s="380">
        <f>H11-I11</f>
        <v>45</v>
      </c>
      <c r="N11" s="381">
        <v>3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157</v>
      </c>
      <c r="B12" s="528" t="s">
        <v>110</v>
      </c>
      <c r="C12" s="405"/>
      <c r="D12" s="386" t="s">
        <v>158</v>
      </c>
      <c r="E12" s="386"/>
      <c r="F12" s="537"/>
      <c r="G12" s="534">
        <v>3</v>
      </c>
      <c r="H12" s="387">
        <f>G12*30</f>
        <v>90</v>
      </c>
      <c r="I12" s="388">
        <f>J12+K12+L12</f>
        <v>30</v>
      </c>
      <c r="J12" s="389"/>
      <c r="K12" s="389"/>
      <c r="L12" s="389">
        <v>30</v>
      </c>
      <c r="M12" s="390">
        <f>H12-I12</f>
        <v>60</v>
      </c>
      <c r="N12" s="391">
        <v>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159</v>
      </c>
      <c r="B13" s="385" t="s">
        <v>243</v>
      </c>
      <c r="C13" s="428"/>
      <c r="D13" s="510" t="s">
        <v>160</v>
      </c>
      <c r="E13" s="510"/>
      <c r="F13" s="538"/>
      <c r="G13" s="535">
        <v>3</v>
      </c>
      <c r="H13" s="511">
        <f>G13*30</f>
        <v>90</v>
      </c>
      <c r="I13" s="492">
        <f>J13+K13+L13</f>
        <v>36</v>
      </c>
      <c r="J13" s="493">
        <v>18</v>
      </c>
      <c r="K13" s="493"/>
      <c r="L13" s="493">
        <v>18</v>
      </c>
      <c r="M13" s="494">
        <f>H13-I13</f>
        <v>54</v>
      </c>
      <c r="N13" s="495"/>
      <c r="O13" s="496">
        <v>2</v>
      </c>
      <c r="P13" s="497">
        <v>2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927" t="s">
        <v>32</v>
      </c>
      <c r="B14" s="928"/>
      <c r="C14" s="138"/>
      <c r="D14" s="488"/>
      <c r="E14" s="487"/>
      <c r="F14" s="487"/>
      <c r="G14" s="499">
        <f t="shared" ref="G14:P14" si="0">SUM(G11:G13)</f>
        <v>9</v>
      </c>
      <c r="H14" s="550">
        <f t="shared" si="0"/>
        <v>270</v>
      </c>
      <c r="I14" s="551">
        <f t="shared" si="0"/>
        <v>111</v>
      </c>
      <c r="J14" s="552">
        <f t="shared" si="0"/>
        <v>33</v>
      </c>
      <c r="K14" s="552">
        <f t="shared" si="0"/>
        <v>0</v>
      </c>
      <c r="L14" s="552">
        <f t="shared" si="0"/>
        <v>78</v>
      </c>
      <c r="M14" s="565">
        <f t="shared" si="0"/>
        <v>159</v>
      </c>
      <c r="N14" s="551">
        <f t="shared" si="0"/>
        <v>5</v>
      </c>
      <c r="O14" s="552">
        <f t="shared" si="0"/>
        <v>2</v>
      </c>
      <c r="P14" s="565">
        <f t="shared" si="0"/>
        <v>2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929" t="s">
        <v>120</v>
      </c>
      <c r="B15" s="930"/>
      <c r="C15" s="930"/>
      <c r="D15" s="930"/>
      <c r="E15" s="930"/>
      <c r="F15" s="930"/>
      <c r="G15" s="930"/>
      <c r="H15" s="930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2"/>
    </row>
    <row r="16" spans="1:27" s="322" customFormat="1" x14ac:dyDescent="0.2">
      <c r="A16" s="529" t="s">
        <v>121</v>
      </c>
      <c r="B16" s="539" t="s">
        <v>151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f t="shared" ref="I16:I18" si="3">J16+L16</f>
        <v>60</v>
      </c>
      <c r="J16" s="397">
        <v>30</v>
      </c>
      <c r="K16" s="397"/>
      <c r="L16" s="397">
        <v>30</v>
      </c>
      <c r="M16" s="401">
        <f t="shared" ref="M16:M20" si="4">H16-I16</f>
        <v>90</v>
      </c>
      <c r="N16" s="384">
        <v>4</v>
      </c>
      <c r="O16" s="402"/>
      <c r="P16" s="403"/>
      <c r="Q16" s="381"/>
      <c r="R16" s="383"/>
      <c r="S16" s="320"/>
      <c r="T16" s="321"/>
      <c r="U16" s="320"/>
      <c r="V16" s="321"/>
    </row>
    <row r="17" spans="1:28" s="322" customFormat="1" x14ac:dyDescent="0.2">
      <c r="A17" s="530" t="s">
        <v>122</v>
      </c>
      <c r="B17" s="540" t="s">
        <v>152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f t="shared" si="3"/>
        <v>45</v>
      </c>
      <c r="J17" s="406">
        <v>15</v>
      </c>
      <c r="K17" s="406"/>
      <c r="L17" s="406">
        <v>30</v>
      </c>
      <c r="M17" s="409">
        <f t="shared" si="4"/>
        <v>75</v>
      </c>
      <c r="N17" s="410">
        <v>3</v>
      </c>
      <c r="O17" s="411"/>
      <c r="P17" s="412"/>
      <c r="Q17" s="413"/>
      <c r="R17" s="414"/>
      <c r="S17" s="323"/>
      <c r="T17" s="324"/>
      <c r="U17" s="323"/>
      <c r="V17" s="324"/>
    </row>
    <row r="18" spans="1:28" s="322" customFormat="1" x14ac:dyDescent="0.2">
      <c r="A18" s="530" t="s">
        <v>123</v>
      </c>
      <c r="B18" s="540" t="s">
        <v>155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f t="shared" si="3"/>
        <v>54</v>
      </c>
      <c r="J18" s="406">
        <v>18</v>
      </c>
      <c r="K18" s="406"/>
      <c r="L18" s="406">
        <v>36</v>
      </c>
      <c r="M18" s="409">
        <f t="shared" si="4"/>
        <v>96</v>
      </c>
      <c r="N18" s="394"/>
      <c r="O18" s="415">
        <v>3</v>
      </c>
      <c r="P18" s="416">
        <v>3</v>
      </c>
      <c r="Q18" s="391"/>
      <c r="R18" s="393"/>
      <c r="S18" s="305"/>
      <c r="T18" s="306"/>
      <c r="U18" s="305"/>
      <c r="V18" s="306"/>
    </row>
    <row r="19" spans="1:28" s="322" customFormat="1" x14ac:dyDescent="0.2">
      <c r="A19" s="530" t="s">
        <v>124</v>
      </c>
      <c r="B19" s="541" t="s">
        <v>171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f t="shared" ref="I19:I20" si="5">J19+K19+L19</f>
        <v>54</v>
      </c>
      <c r="J19" s="406">
        <v>18</v>
      </c>
      <c r="K19" s="406"/>
      <c r="L19" s="406">
        <v>36</v>
      </c>
      <c r="M19" s="409">
        <f t="shared" si="4"/>
        <v>96</v>
      </c>
      <c r="N19" s="410"/>
      <c r="O19" s="411">
        <v>3</v>
      </c>
      <c r="P19" s="412">
        <v>3</v>
      </c>
      <c r="Q19" s="413"/>
      <c r="R19" s="414"/>
      <c r="S19" s="323"/>
      <c r="T19" s="324"/>
      <c r="U19" s="323"/>
      <c r="V19" s="324"/>
    </row>
    <row r="20" spans="1:28" s="322" customFormat="1" ht="16.5" thickBot="1" x14ac:dyDescent="0.25">
      <c r="A20" s="531" t="s">
        <v>126</v>
      </c>
      <c r="B20" s="542" t="s">
        <v>172</v>
      </c>
      <c r="C20" s="500"/>
      <c r="D20" s="490"/>
      <c r="E20" s="490"/>
      <c r="F20" s="502" t="s">
        <v>125</v>
      </c>
      <c r="G20" s="545">
        <v>2</v>
      </c>
      <c r="H20" s="503">
        <f t="shared" si="2"/>
        <v>60</v>
      </c>
      <c r="I20" s="489">
        <f t="shared" si="5"/>
        <v>0</v>
      </c>
      <c r="J20" s="490"/>
      <c r="K20" s="490"/>
      <c r="L20" s="490"/>
      <c r="M20" s="502">
        <f t="shared" si="4"/>
        <v>60</v>
      </c>
      <c r="N20" s="504"/>
      <c r="O20" s="505"/>
      <c r="P20" s="506"/>
      <c r="Q20" s="507"/>
      <c r="R20" s="506"/>
      <c r="S20" s="323"/>
      <c r="T20" s="324"/>
      <c r="U20" s="323"/>
      <c r="V20" s="324"/>
    </row>
    <row r="21" spans="1:28" s="120" customFormat="1" ht="32.25" thickBot="1" x14ac:dyDescent="0.25">
      <c r="A21" s="491" t="s">
        <v>211</v>
      </c>
      <c r="B21" s="548" t="s">
        <v>241</v>
      </c>
      <c r="C21" s="549"/>
      <c r="D21" s="508" t="s">
        <v>158</v>
      </c>
      <c r="E21" s="508"/>
      <c r="F21" s="532"/>
      <c r="G21" s="429">
        <v>4</v>
      </c>
      <c r="H21" s="509">
        <f>G21*30</f>
        <v>120</v>
      </c>
      <c r="I21" s="555">
        <f>J21+K21+L21</f>
        <v>45</v>
      </c>
      <c r="J21" s="556">
        <v>15</v>
      </c>
      <c r="K21" s="556">
        <v>30</v>
      </c>
      <c r="L21" s="556"/>
      <c r="M21" s="557">
        <f>H21-I21</f>
        <v>75</v>
      </c>
      <c r="N21" s="562">
        <v>3</v>
      </c>
      <c r="O21" s="563"/>
      <c r="P21" s="564"/>
      <c r="Q21" s="568"/>
      <c r="R21" s="564"/>
      <c r="S21" s="287"/>
      <c r="T21" s="291"/>
      <c r="U21" s="287"/>
      <c r="V21" s="289"/>
    </row>
    <row r="22" spans="1:28" ht="26.25" customHeight="1" thickBot="1" x14ac:dyDescent="0.25">
      <c r="A22" s="933" t="s">
        <v>127</v>
      </c>
      <c r="B22" s="934"/>
      <c r="C22" s="934"/>
      <c r="D22" s="934"/>
      <c r="E22" s="934"/>
      <c r="F22" s="935"/>
      <c r="G22" s="439">
        <f>SUM(G16:G21)</f>
        <v>25</v>
      </c>
      <c r="H22" s="554">
        <f t="shared" ref="H22:P22" si="6">SUM(H16:H21)</f>
        <v>750</v>
      </c>
      <c r="I22" s="558">
        <f t="shared" si="6"/>
        <v>258</v>
      </c>
      <c r="J22" s="559">
        <f t="shared" si="6"/>
        <v>96</v>
      </c>
      <c r="K22" s="559">
        <f t="shared" si="6"/>
        <v>30</v>
      </c>
      <c r="L22" s="559">
        <f t="shared" si="6"/>
        <v>132</v>
      </c>
      <c r="M22" s="561">
        <f t="shared" si="6"/>
        <v>492</v>
      </c>
      <c r="N22" s="558">
        <f t="shared" si="6"/>
        <v>10</v>
      </c>
      <c r="O22" s="559">
        <f t="shared" si="6"/>
        <v>6</v>
      </c>
      <c r="P22" s="561">
        <f t="shared" si="6"/>
        <v>6</v>
      </c>
      <c r="Q22" s="558">
        <f t="shared" ref="Q22:V22" si="7">SUM(Q16:Q20)</f>
        <v>0</v>
      </c>
      <c r="R22" s="560">
        <f t="shared" si="7"/>
        <v>0</v>
      </c>
      <c r="S22" s="567">
        <f t="shared" si="7"/>
        <v>0</v>
      </c>
      <c r="T22" s="176">
        <f t="shared" si="7"/>
        <v>0</v>
      </c>
      <c r="U22" s="176">
        <f t="shared" si="7"/>
        <v>0</v>
      </c>
      <c r="V22" s="176">
        <f t="shared" si="7"/>
        <v>0</v>
      </c>
      <c r="W22" s="90">
        <f>30*G22</f>
        <v>750</v>
      </c>
      <c r="AB22" s="144">
        <f>30*G22</f>
        <v>750</v>
      </c>
    </row>
    <row r="23" spans="1:28" ht="21.75" customHeight="1" thickBot="1" x14ac:dyDescent="0.25">
      <c r="A23" s="936" t="s">
        <v>128</v>
      </c>
      <c r="B23" s="937"/>
      <c r="C23" s="937"/>
      <c r="D23" s="937"/>
      <c r="E23" s="937"/>
      <c r="F23" s="937"/>
      <c r="G23" s="937"/>
      <c r="H23" s="937"/>
      <c r="I23" s="938"/>
      <c r="J23" s="938"/>
      <c r="K23" s="938"/>
      <c r="L23" s="938"/>
      <c r="M23" s="938"/>
      <c r="N23" s="938"/>
      <c r="O23" s="938"/>
      <c r="P23" s="938"/>
      <c r="Q23" s="938"/>
      <c r="R23" s="938"/>
      <c r="S23" s="937"/>
      <c r="T23" s="937"/>
      <c r="U23" s="937"/>
      <c r="V23" s="939"/>
    </row>
    <row r="24" spans="1:28" s="90" customFormat="1" ht="18.75" customHeight="1" x14ac:dyDescent="0.2">
      <c r="A24" s="395" t="s">
        <v>189</v>
      </c>
      <c r="B24" s="546" t="s">
        <v>109</v>
      </c>
      <c r="C24" s="65"/>
      <c r="D24" s="66" t="s">
        <v>125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8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8" s="90" customFormat="1" ht="18.75" customHeight="1" thickBot="1" x14ac:dyDescent="0.25">
      <c r="A25" s="417" t="s">
        <v>190</v>
      </c>
      <c r="B25" s="547" t="s">
        <v>26</v>
      </c>
      <c r="C25" s="68"/>
      <c r="D25" s="69" t="s">
        <v>161</v>
      </c>
      <c r="E25" s="69"/>
      <c r="F25" s="425"/>
      <c r="G25" s="426">
        <v>6</v>
      </c>
      <c r="H25" s="427">
        <f>G25*30</f>
        <v>180</v>
      </c>
      <c r="I25" s="489">
        <f>J25+K25+L25</f>
        <v>0</v>
      </c>
      <c r="J25" s="490"/>
      <c r="K25" s="490"/>
      <c r="L25" s="490"/>
      <c r="M25" s="501">
        <f t="shared" si="8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8" s="90" customFormat="1" ht="18" customHeight="1" thickBot="1" x14ac:dyDescent="0.25">
      <c r="A26" s="909" t="s">
        <v>129</v>
      </c>
      <c r="B26" s="910"/>
      <c r="C26" s="910"/>
      <c r="D26" s="910"/>
      <c r="E26" s="910"/>
      <c r="F26" s="911"/>
      <c r="G26" s="429">
        <f>SUM(G24:G25)</f>
        <v>9</v>
      </c>
      <c r="H26" s="569">
        <f>SUM(H24:H25)</f>
        <v>270</v>
      </c>
      <c r="I26" s="570">
        <f t="shared" ref="I26:V26" si="9">SUM(I24:I24)</f>
        <v>0</v>
      </c>
      <c r="J26" s="571">
        <f t="shared" si="9"/>
        <v>0</v>
      </c>
      <c r="K26" s="571">
        <f t="shared" si="9"/>
        <v>0</v>
      </c>
      <c r="L26" s="571">
        <f t="shared" si="9"/>
        <v>0</v>
      </c>
      <c r="M26" s="573">
        <f>SUM(M24:M25)</f>
        <v>270</v>
      </c>
      <c r="N26" s="570">
        <f t="shared" si="9"/>
        <v>0</v>
      </c>
      <c r="O26" s="571"/>
      <c r="P26" s="573">
        <f t="shared" si="9"/>
        <v>0</v>
      </c>
      <c r="Q26" s="570">
        <f t="shared" si="9"/>
        <v>0</v>
      </c>
      <c r="R26" s="572">
        <f t="shared" si="9"/>
        <v>0</v>
      </c>
      <c r="S26" s="577">
        <f t="shared" si="9"/>
        <v>0</v>
      </c>
      <c r="T26" s="200">
        <f t="shared" si="9"/>
        <v>0</v>
      </c>
      <c r="U26" s="200">
        <f t="shared" si="9"/>
        <v>0</v>
      </c>
      <c r="V26" s="200">
        <f t="shared" si="9"/>
        <v>0</v>
      </c>
    </row>
    <row r="27" spans="1:28" ht="32.25" customHeight="1" thickBot="1" x14ac:dyDescent="0.25">
      <c r="A27" s="912" t="s">
        <v>187</v>
      </c>
      <c r="B27" s="913"/>
      <c r="C27" s="913"/>
      <c r="D27" s="913"/>
      <c r="E27" s="913"/>
      <c r="F27" s="913"/>
      <c r="G27" s="913"/>
      <c r="H27" s="913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3"/>
      <c r="T27" s="913"/>
      <c r="U27" s="913"/>
      <c r="V27" s="915"/>
    </row>
    <row r="28" spans="1:28" s="90" customFormat="1" ht="16.5" thickBot="1" x14ac:dyDescent="0.25">
      <c r="A28" s="578" t="s">
        <v>191</v>
      </c>
      <c r="B28" s="579" t="s">
        <v>188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10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8" s="90" customFormat="1" ht="16.5" thickBot="1" x14ac:dyDescent="0.25">
      <c r="A29" s="916" t="s">
        <v>130</v>
      </c>
      <c r="B29" s="917"/>
      <c r="C29" s="917"/>
      <c r="D29" s="917"/>
      <c r="E29" s="917"/>
      <c r="F29" s="918"/>
      <c r="G29" s="589">
        <f t="shared" ref="G29:N29" si="11">SUM(G28:G28)</f>
        <v>24</v>
      </c>
      <c r="H29" s="569">
        <f t="shared" si="11"/>
        <v>720</v>
      </c>
      <c r="I29" s="592">
        <f t="shared" si="11"/>
        <v>0</v>
      </c>
      <c r="J29" s="593">
        <f t="shared" si="11"/>
        <v>0</v>
      </c>
      <c r="K29" s="593">
        <f t="shared" si="11"/>
        <v>0</v>
      </c>
      <c r="L29" s="594">
        <f t="shared" si="11"/>
        <v>0</v>
      </c>
      <c r="M29" s="595">
        <f t="shared" si="11"/>
        <v>720</v>
      </c>
      <c r="N29" s="592">
        <f t="shared" si="11"/>
        <v>0</v>
      </c>
      <c r="O29" s="593"/>
      <c r="P29" s="597">
        <f t="shared" ref="P29:V29" si="12">SUM(P28:P28)</f>
        <v>0</v>
      </c>
      <c r="Q29" s="592">
        <f t="shared" si="12"/>
        <v>0</v>
      </c>
      <c r="R29" s="594">
        <f t="shared" si="12"/>
        <v>0</v>
      </c>
      <c r="S29" s="598">
        <f t="shared" si="12"/>
        <v>0</v>
      </c>
      <c r="T29" s="211">
        <f t="shared" si="12"/>
        <v>0</v>
      </c>
      <c r="U29" s="211">
        <f t="shared" si="12"/>
        <v>0</v>
      </c>
      <c r="V29" s="212">
        <f t="shared" si="12"/>
        <v>0</v>
      </c>
    </row>
    <row r="30" spans="1:28" ht="16.5" thickBot="1" x14ac:dyDescent="0.25">
      <c r="A30" s="919" t="s">
        <v>131</v>
      </c>
      <c r="B30" s="920"/>
      <c r="C30" s="920"/>
      <c r="D30" s="920"/>
      <c r="E30" s="920"/>
      <c r="F30" s="920"/>
      <c r="G30" s="639">
        <f>G29+G26+G22+G14</f>
        <v>67</v>
      </c>
      <c r="H30" s="640">
        <f>H29+H26+H22+H14</f>
        <v>2010</v>
      </c>
      <c r="I30" s="558">
        <f t="shared" ref="I30:AA30" si="13">I22+I14+I26+I29</f>
        <v>369</v>
      </c>
      <c r="J30" s="559">
        <f t="shared" si="13"/>
        <v>129</v>
      </c>
      <c r="K30" s="559">
        <f t="shared" si="13"/>
        <v>30</v>
      </c>
      <c r="L30" s="560">
        <f t="shared" si="13"/>
        <v>210</v>
      </c>
      <c r="M30" s="596">
        <f t="shared" si="13"/>
        <v>1641</v>
      </c>
      <c r="N30" s="558">
        <f t="shared" si="13"/>
        <v>15</v>
      </c>
      <c r="O30" s="559">
        <f t="shared" si="13"/>
        <v>8</v>
      </c>
      <c r="P30" s="561">
        <f t="shared" si="13"/>
        <v>8</v>
      </c>
      <c r="Q30" s="558">
        <f t="shared" ca="1" si="13"/>
        <v>0</v>
      </c>
      <c r="R30" s="560">
        <f t="shared" ca="1" si="13"/>
        <v>0</v>
      </c>
      <c r="S30" s="599">
        <f t="shared" ca="1" si="13"/>
        <v>0</v>
      </c>
      <c r="T30" s="214">
        <f t="shared" ca="1" si="13"/>
        <v>0</v>
      </c>
      <c r="U30" s="214">
        <f t="shared" ca="1" si="13"/>
        <v>0</v>
      </c>
      <c r="V30" s="214">
        <f t="shared" ca="1" si="13"/>
        <v>0</v>
      </c>
      <c r="W30" s="599" t="e">
        <f t="shared" si="13"/>
        <v>#REF!</v>
      </c>
      <c r="X30" s="214" t="e">
        <f t="shared" si="13"/>
        <v>#REF!</v>
      </c>
      <c r="Y30" s="214" t="e">
        <f t="shared" si="13"/>
        <v>#REF!</v>
      </c>
      <c r="Z30" s="214" t="e">
        <f t="shared" si="13"/>
        <v>#REF!</v>
      </c>
      <c r="AA30" s="214" t="e">
        <f t="shared" si="13"/>
        <v>#REF!</v>
      </c>
    </row>
    <row r="31" spans="1:28" ht="16.5" thickBot="1" x14ac:dyDescent="0.25">
      <c r="A31" s="921" t="s">
        <v>132</v>
      </c>
      <c r="B31" s="922"/>
      <c r="C31" s="922"/>
      <c r="D31" s="922"/>
      <c r="E31" s="922"/>
      <c r="F31" s="922"/>
      <c r="G31" s="922"/>
      <c r="H31" s="922"/>
      <c r="I31" s="922"/>
      <c r="J31" s="922"/>
      <c r="K31" s="922"/>
      <c r="L31" s="922"/>
      <c r="M31" s="922"/>
      <c r="N31" s="922"/>
      <c r="O31" s="922"/>
      <c r="P31" s="922"/>
      <c r="Q31" s="922"/>
      <c r="R31" s="922"/>
      <c r="S31" s="922"/>
      <c r="T31" s="922"/>
      <c r="U31" s="922"/>
      <c r="V31" s="923"/>
    </row>
    <row r="32" spans="1:28" ht="16.5" thickBot="1" x14ac:dyDescent="0.25">
      <c r="A32" s="878" t="s">
        <v>133</v>
      </c>
      <c r="B32" s="879"/>
      <c r="C32" s="879"/>
      <c r="D32" s="879"/>
      <c r="E32" s="879"/>
      <c r="F32" s="879"/>
      <c r="G32" s="879"/>
      <c r="H32" s="879"/>
      <c r="I32" s="879"/>
      <c r="J32" s="879"/>
      <c r="K32" s="879"/>
      <c r="L32" s="879"/>
      <c r="M32" s="879"/>
      <c r="N32" s="879"/>
      <c r="O32" s="879"/>
      <c r="P32" s="879"/>
      <c r="Q32" s="879"/>
      <c r="R32" s="879"/>
      <c r="S32" s="880"/>
      <c r="T32" s="880"/>
      <c r="U32" s="880"/>
      <c r="V32" s="881"/>
    </row>
    <row r="33" spans="1:27" x14ac:dyDescent="0.2">
      <c r="A33" s="629" t="s">
        <v>82</v>
      </c>
      <c r="B33" s="515" t="s">
        <v>210</v>
      </c>
      <c r="C33" s="430"/>
      <c r="D33" s="431" t="s">
        <v>136</v>
      </c>
      <c r="E33" s="431"/>
      <c r="F33" s="520"/>
      <c r="G33" s="524">
        <v>3</v>
      </c>
      <c r="H33" s="433">
        <f>G33*30</f>
        <v>90</v>
      </c>
      <c r="I33" s="434">
        <f>J33+K33+L33</f>
        <v>30</v>
      </c>
      <c r="J33" s="435">
        <v>15</v>
      </c>
      <c r="K33" s="435"/>
      <c r="L33" s="435">
        <v>15</v>
      </c>
      <c r="M33" s="605">
        <f>H33-I33</f>
        <v>60</v>
      </c>
      <c r="N33" s="430">
        <v>2</v>
      </c>
      <c r="O33" s="431"/>
      <c r="P33" s="432"/>
      <c r="Q33" s="436"/>
      <c r="R33" s="432"/>
      <c r="S33" s="512"/>
      <c r="T33" s="218"/>
      <c r="U33" s="216"/>
      <c r="V33" s="218"/>
    </row>
    <row r="34" spans="1:27" x14ac:dyDescent="0.2">
      <c r="A34" s="630" t="s">
        <v>233</v>
      </c>
      <c r="B34" s="516" t="s">
        <v>242</v>
      </c>
      <c r="C34" s="518"/>
      <c r="D34" s="438" t="s">
        <v>136</v>
      </c>
      <c r="E34" s="438"/>
      <c r="F34" s="521"/>
      <c r="G34" s="525">
        <v>3</v>
      </c>
      <c r="H34" s="600">
        <f>G34*30</f>
        <v>90</v>
      </c>
      <c r="I34" s="603">
        <f>J34+K34+L34</f>
        <v>30</v>
      </c>
      <c r="J34" s="602">
        <v>15</v>
      </c>
      <c r="K34" s="602"/>
      <c r="L34" s="602">
        <v>15</v>
      </c>
      <c r="M34" s="606">
        <f>H34-I34</f>
        <v>60</v>
      </c>
      <c r="N34" s="518">
        <v>2</v>
      </c>
      <c r="O34" s="438"/>
      <c r="P34" s="246"/>
      <c r="Q34" s="607"/>
      <c r="R34" s="437"/>
      <c r="S34" s="104"/>
      <c r="T34" s="292"/>
      <c r="U34" s="99"/>
      <c r="V34" s="292"/>
    </row>
    <row r="35" spans="1:27" ht="16.5" thickBot="1" x14ac:dyDescent="0.3">
      <c r="A35" s="631" t="s">
        <v>234</v>
      </c>
      <c r="B35" s="517" t="s">
        <v>186</v>
      </c>
      <c r="C35" s="519"/>
      <c r="D35" s="514"/>
      <c r="E35" s="514"/>
      <c r="F35" s="522"/>
      <c r="G35" s="526">
        <v>3</v>
      </c>
      <c r="H35" s="601">
        <f>G35*30</f>
        <v>90</v>
      </c>
      <c r="I35" s="608"/>
      <c r="J35" s="609"/>
      <c r="K35" s="609"/>
      <c r="L35" s="609"/>
      <c r="M35" s="610"/>
      <c r="N35" s="608"/>
      <c r="O35" s="609"/>
      <c r="P35" s="611"/>
      <c r="Q35" s="612"/>
      <c r="R35" s="251"/>
      <c r="S35" s="513"/>
      <c r="T35" s="293"/>
      <c r="U35" s="293"/>
      <c r="V35" s="628"/>
    </row>
    <row r="36" spans="1:27" ht="16.5" thickBot="1" x14ac:dyDescent="0.25">
      <c r="A36" s="933" t="s">
        <v>134</v>
      </c>
      <c r="B36" s="934"/>
      <c r="C36" s="934"/>
      <c r="D36" s="934"/>
      <c r="E36" s="934"/>
      <c r="F36" s="935"/>
      <c r="G36" s="439">
        <f>G33</f>
        <v>3</v>
      </c>
      <c r="H36" s="554">
        <f t="shared" ref="H36:P36" si="14">H33</f>
        <v>90</v>
      </c>
      <c r="I36" s="558">
        <f t="shared" si="14"/>
        <v>30</v>
      </c>
      <c r="J36" s="559">
        <f t="shared" si="14"/>
        <v>15</v>
      </c>
      <c r="K36" s="559">
        <f t="shared" si="14"/>
        <v>0</v>
      </c>
      <c r="L36" s="559">
        <f t="shared" si="14"/>
        <v>15</v>
      </c>
      <c r="M36" s="561">
        <f t="shared" si="14"/>
        <v>60</v>
      </c>
      <c r="N36" s="558">
        <f t="shared" si="14"/>
        <v>2</v>
      </c>
      <c r="O36" s="559">
        <f t="shared" si="14"/>
        <v>0</v>
      </c>
      <c r="P36" s="561">
        <f t="shared" si="14"/>
        <v>0</v>
      </c>
      <c r="Q36" s="558">
        <f t="shared" ref="Q36:AA36" si="15">SUM(Q33:Q34)</f>
        <v>0</v>
      </c>
      <c r="R36" s="560">
        <f t="shared" si="15"/>
        <v>0</v>
      </c>
      <c r="S36" s="254">
        <f t="shared" si="15"/>
        <v>0</v>
      </c>
      <c r="T36" s="222">
        <f t="shared" si="15"/>
        <v>0</v>
      </c>
      <c r="U36" s="222">
        <f t="shared" si="15"/>
        <v>0</v>
      </c>
      <c r="V36" s="222">
        <f t="shared" si="15"/>
        <v>0</v>
      </c>
      <c r="W36" s="254">
        <f t="shared" si="15"/>
        <v>0</v>
      </c>
      <c r="X36" s="222">
        <f t="shared" si="15"/>
        <v>0</v>
      </c>
      <c r="Y36" s="222">
        <f t="shared" si="15"/>
        <v>0</v>
      </c>
      <c r="Z36" s="222">
        <f t="shared" si="15"/>
        <v>0</v>
      </c>
      <c r="AA36" s="222">
        <f t="shared" si="15"/>
        <v>0</v>
      </c>
    </row>
    <row r="37" spans="1:27" ht="16.5" thickBot="1" x14ac:dyDescent="0.25">
      <c r="A37" s="924" t="s">
        <v>162</v>
      </c>
      <c r="B37" s="941"/>
      <c r="C37" s="925"/>
      <c r="D37" s="925"/>
      <c r="E37" s="925"/>
      <c r="F37" s="925"/>
      <c r="G37" s="925"/>
      <c r="H37" s="941"/>
      <c r="I37" s="879"/>
      <c r="J37" s="879"/>
      <c r="K37" s="879"/>
      <c r="L37" s="879"/>
      <c r="M37" s="879"/>
      <c r="N37" s="879"/>
      <c r="O37" s="879"/>
      <c r="P37" s="879"/>
      <c r="Q37" s="880"/>
      <c r="R37" s="880"/>
      <c r="S37" s="941"/>
      <c r="T37" s="941"/>
      <c r="U37" s="941"/>
      <c r="V37" s="942"/>
    </row>
    <row r="38" spans="1:27" s="322" customFormat="1" x14ac:dyDescent="0.2">
      <c r="A38" s="636" t="s">
        <v>135</v>
      </c>
      <c r="B38" s="632" t="s">
        <v>173</v>
      </c>
      <c r="C38" s="443"/>
      <c r="D38" s="444">
        <v>1</v>
      </c>
      <c r="E38" s="444"/>
      <c r="F38" s="477"/>
      <c r="G38" s="442">
        <v>4</v>
      </c>
      <c r="H38" s="617">
        <f t="shared" ref="H38:H47" si="16">G38*30</f>
        <v>120</v>
      </c>
      <c r="I38" s="443">
        <v>64</v>
      </c>
      <c r="J38" s="444">
        <v>15</v>
      </c>
      <c r="K38" s="444"/>
      <c r="L38" s="444">
        <v>15</v>
      </c>
      <c r="M38" s="621">
        <v>86</v>
      </c>
      <c r="N38" s="443">
        <v>2</v>
      </c>
      <c r="O38" s="444"/>
      <c r="P38" s="445"/>
      <c r="Q38" s="441"/>
      <c r="R38" s="446"/>
      <c r="S38" s="334"/>
      <c r="T38" s="331"/>
      <c r="U38" s="334"/>
      <c r="V38" s="331"/>
      <c r="W38" s="335"/>
      <c r="X38" s="335"/>
      <c r="Y38" s="335"/>
    </row>
    <row r="39" spans="1:27" s="322" customFormat="1" x14ac:dyDescent="0.2">
      <c r="A39" s="637" t="s">
        <v>137</v>
      </c>
      <c r="B39" s="633" t="s">
        <v>174</v>
      </c>
      <c r="C39" s="474"/>
      <c r="D39" s="475">
        <v>1</v>
      </c>
      <c r="E39" s="475"/>
      <c r="F39" s="478"/>
      <c r="G39" s="618">
        <v>4</v>
      </c>
      <c r="H39" s="617">
        <f t="shared" si="16"/>
        <v>120</v>
      </c>
      <c r="I39" s="474">
        <v>64</v>
      </c>
      <c r="J39" s="475">
        <v>15</v>
      </c>
      <c r="K39" s="475"/>
      <c r="L39" s="475">
        <v>15</v>
      </c>
      <c r="M39" s="622">
        <v>86</v>
      </c>
      <c r="N39" s="474">
        <v>2</v>
      </c>
      <c r="O39" s="475"/>
      <c r="P39" s="476"/>
      <c r="Q39" s="447"/>
      <c r="R39" s="448"/>
      <c r="S39" s="336"/>
      <c r="T39" s="337"/>
      <c r="U39" s="336"/>
      <c r="V39" s="337"/>
      <c r="W39" s="335"/>
      <c r="X39" s="335"/>
      <c r="Y39" s="335"/>
    </row>
    <row r="40" spans="1:27" s="322" customFormat="1" x14ac:dyDescent="0.2">
      <c r="A40" s="637" t="s">
        <v>138</v>
      </c>
      <c r="B40" s="634" t="s">
        <v>167</v>
      </c>
      <c r="C40" s="613"/>
      <c r="D40" s="233" t="s">
        <v>158</v>
      </c>
      <c r="E40" s="233"/>
      <c r="F40" s="235"/>
      <c r="G40" s="236">
        <v>4</v>
      </c>
      <c r="H40" s="617">
        <f t="shared" si="16"/>
        <v>120</v>
      </c>
      <c r="I40" s="238">
        <f t="shared" ref="I40:I47" si="17">J40+L40+K40</f>
        <v>60</v>
      </c>
      <c r="J40" s="239">
        <v>30</v>
      </c>
      <c r="K40" s="240"/>
      <c r="L40" s="240">
        <v>30</v>
      </c>
      <c r="M40" s="241">
        <f t="shared" ref="M40:M47" si="18">H40-I40</f>
        <v>60</v>
      </c>
      <c r="N40" s="242">
        <v>4</v>
      </c>
      <c r="O40" s="243"/>
      <c r="P40" s="244"/>
      <c r="Q40" s="245"/>
      <c r="R40" s="244"/>
      <c r="S40" s="338"/>
      <c r="T40" s="339"/>
      <c r="U40" s="338"/>
      <c r="V40" s="340"/>
    </row>
    <row r="41" spans="1:27" s="322" customFormat="1" x14ac:dyDescent="0.2">
      <c r="A41" s="637" t="s">
        <v>163</v>
      </c>
      <c r="B41" s="634" t="s">
        <v>212</v>
      </c>
      <c r="C41" s="613"/>
      <c r="D41" s="233" t="s">
        <v>158</v>
      </c>
      <c r="E41" s="233"/>
      <c r="F41" s="235"/>
      <c r="G41" s="236">
        <v>4</v>
      </c>
      <c r="H41" s="617">
        <f t="shared" si="16"/>
        <v>120</v>
      </c>
      <c r="I41" s="238">
        <f t="shared" si="17"/>
        <v>60</v>
      </c>
      <c r="J41" s="239">
        <v>30</v>
      </c>
      <c r="K41" s="240"/>
      <c r="L41" s="240">
        <v>30</v>
      </c>
      <c r="M41" s="241">
        <f t="shared" si="18"/>
        <v>60</v>
      </c>
      <c r="N41" s="242">
        <v>4</v>
      </c>
      <c r="O41" s="243"/>
      <c r="P41" s="244"/>
      <c r="Q41" s="245"/>
      <c r="R41" s="244"/>
      <c r="S41" s="338"/>
      <c r="T41" s="339"/>
      <c r="U41" s="338"/>
      <c r="V41" s="340"/>
    </row>
    <row r="42" spans="1:27" x14ac:dyDescent="0.2">
      <c r="A42" s="637" t="s">
        <v>235</v>
      </c>
      <c r="B42" s="634" t="s">
        <v>214</v>
      </c>
      <c r="C42" s="613"/>
      <c r="D42" s="233" t="s">
        <v>160</v>
      </c>
      <c r="E42" s="233"/>
      <c r="F42" s="235"/>
      <c r="G42" s="236">
        <v>4</v>
      </c>
      <c r="H42" s="617">
        <f t="shared" si="16"/>
        <v>120</v>
      </c>
      <c r="I42" s="238">
        <f t="shared" si="17"/>
        <v>54</v>
      </c>
      <c r="J42" s="239">
        <v>18</v>
      </c>
      <c r="K42" s="240"/>
      <c r="L42" s="240">
        <v>36</v>
      </c>
      <c r="M42" s="241">
        <f t="shared" si="18"/>
        <v>66</v>
      </c>
      <c r="N42" s="242"/>
      <c r="O42" s="243">
        <v>3</v>
      </c>
      <c r="P42" s="244">
        <v>3</v>
      </c>
      <c r="Q42" s="245"/>
      <c r="R42" s="244"/>
      <c r="S42" s="242"/>
      <c r="T42" s="244"/>
      <c r="U42" s="242"/>
      <c r="V42" s="246"/>
    </row>
    <row r="43" spans="1:27" x14ac:dyDescent="0.2">
      <c r="A43" s="637" t="s">
        <v>236</v>
      </c>
      <c r="B43" s="634" t="s">
        <v>215</v>
      </c>
      <c r="C43" s="613"/>
      <c r="D43" s="233" t="s">
        <v>160</v>
      </c>
      <c r="E43" s="233"/>
      <c r="F43" s="235"/>
      <c r="G43" s="236">
        <v>4</v>
      </c>
      <c r="H43" s="617">
        <f t="shared" si="16"/>
        <v>120</v>
      </c>
      <c r="I43" s="238">
        <f t="shared" si="17"/>
        <v>54</v>
      </c>
      <c r="J43" s="239">
        <v>18</v>
      </c>
      <c r="K43" s="240"/>
      <c r="L43" s="240">
        <v>36</v>
      </c>
      <c r="M43" s="241">
        <f t="shared" si="18"/>
        <v>66</v>
      </c>
      <c r="N43" s="242"/>
      <c r="O43" s="243">
        <v>3</v>
      </c>
      <c r="P43" s="244">
        <v>3</v>
      </c>
      <c r="Q43" s="245"/>
      <c r="R43" s="244"/>
      <c r="S43" s="242"/>
      <c r="T43" s="244"/>
      <c r="U43" s="242"/>
      <c r="V43" s="246"/>
    </row>
    <row r="44" spans="1:27" s="322" customFormat="1" x14ac:dyDescent="0.2">
      <c r="A44" s="637" t="s">
        <v>237</v>
      </c>
      <c r="B44" s="634" t="s">
        <v>218</v>
      </c>
      <c r="C44" s="613"/>
      <c r="D44" s="233" t="s">
        <v>160</v>
      </c>
      <c r="E44" s="233"/>
      <c r="F44" s="235"/>
      <c r="G44" s="236">
        <v>4</v>
      </c>
      <c r="H44" s="617">
        <f t="shared" si="16"/>
        <v>120</v>
      </c>
      <c r="I44" s="238">
        <f t="shared" si="17"/>
        <v>54</v>
      </c>
      <c r="J44" s="239">
        <v>18</v>
      </c>
      <c r="K44" s="240"/>
      <c r="L44" s="240">
        <v>36</v>
      </c>
      <c r="M44" s="241">
        <f t="shared" si="18"/>
        <v>66</v>
      </c>
      <c r="N44" s="242"/>
      <c r="O44" s="243">
        <v>3</v>
      </c>
      <c r="P44" s="244">
        <v>3</v>
      </c>
      <c r="Q44" s="245"/>
      <c r="R44" s="244"/>
      <c r="S44" s="338"/>
      <c r="T44" s="339"/>
      <c r="U44" s="338"/>
      <c r="V44" s="340"/>
    </row>
    <row r="45" spans="1:27" s="322" customFormat="1" x14ac:dyDescent="0.2">
      <c r="A45" s="637" t="s">
        <v>238</v>
      </c>
      <c r="B45" s="634" t="s">
        <v>178</v>
      </c>
      <c r="C45" s="613"/>
      <c r="D45" s="233" t="s">
        <v>160</v>
      </c>
      <c r="E45" s="233"/>
      <c r="F45" s="235"/>
      <c r="G45" s="236">
        <v>4</v>
      </c>
      <c r="H45" s="617">
        <f t="shared" si="16"/>
        <v>120</v>
      </c>
      <c r="I45" s="238">
        <f t="shared" si="17"/>
        <v>54</v>
      </c>
      <c r="J45" s="239">
        <v>18</v>
      </c>
      <c r="K45" s="240"/>
      <c r="L45" s="240">
        <v>36</v>
      </c>
      <c r="M45" s="241">
        <f t="shared" si="18"/>
        <v>66</v>
      </c>
      <c r="N45" s="242"/>
      <c r="O45" s="243">
        <v>3</v>
      </c>
      <c r="P45" s="244">
        <v>3</v>
      </c>
      <c r="Q45" s="245"/>
      <c r="R45" s="244"/>
      <c r="S45" s="338"/>
      <c r="T45" s="339"/>
      <c r="U45" s="338"/>
      <c r="V45" s="340"/>
    </row>
    <row r="46" spans="1:27" s="322" customFormat="1" x14ac:dyDescent="0.2">
      <c r="A46" s="637" t="s">
        <v>239</v>
      </c>
      <c r="B46" s="634" t="s">
        <v>180</v>
      </c>
      <c r="C46" s="613"/>
      <c r="D46" s="233" t="s">
        <v>160</v>
      </c>
      <c r="E46" s="233"/>
      <c r="F46" s="235"/>
      <c r="G46" s="236">
        <v>4</v>
      </c>
      <c r="H46" s="617">
        <f t="shared" si="16"/>
        <v>120</v>
      </c>
      <c r="I46" s="238">
        <f t="shared" si="17"/>
        <v>54</v>
      </c>
      <c r="J46" s="239">
        <v>18</v>
      </c>
      <c r="K46" s="240"/>
      <c r="L46" s="240">
        <v>36</v>
      </c>
      <c r="M46" s="241">
        <f t="shared" si="18"/>
        <v>66</v>
      </c>
      <c r="N46" s="242"/>
      <c r="O46" s="243">
        <v>3</v>
      </c>
      <c r="P46" s="244">
        <v>3</v>
      </c>
      <c r="Q46" s="245"/>
      <c r="R46" s="244"/>
      <c r="S46" s="338"/>
      <c r="T46" s="339"/>
      <c r="U46" s="338"/>
      <c r="V46" s="340"/>
    </row>
    <row r="47" spans="1:27" s="322" customFormat="1" ht="16.5" thickBot="1" x14ac:dyDescent="0.25">
      <c r="A47" s="638" t="s">
        <v>240</v>
      </c>
      <c r="B47" s="635" t="s">
        <v>213</v>
      </c>
      <c r="C47" s="614"/>
      <c r="D47" s="615" t="s">
        <v>160</v>
      </c>
      <c r="E47" s="615"/>
      <c r="F47" s="616"/>
      <c r="G47" s="523">
        <v>4</v>
      </c>
      <c r="H47" s="617">
        <f t="shared" si="16"/>
        <v>120</v>
      </c>
      <c r="I47" s="604">
        <f t="shared" si="17"/>
        <v>54</v>
      </c>
      <c r="J47" s="619">
        <v>18</v>
      </c>
      <c r="K47" s="620"/>
      <c r="L47" s="620">
        <v>36</v>
      </c>
      <c r="M47" s="623">
        <f t="shared" si="18"/>
        <v>66</v>
      </c>
      <c r="N47" s="624"/>
      <c r="O47" s="625">
        <v>3</v>
      </c>
      <c r="P47" s="626">
        <v>3</v>
      </c>
      <c r="Q47" s="250"/>
      <c r="R47" s="249"/>
      <c r="S47" s="363"/>
      <c r="T47" s="362"/>
      <c r="U47" s="363"/>
      <c r="V47" s="364"/>
    </row>
    <row r="48" spans="1:27" ht="16.5" thickBot="1" x14ac:dyDescent="0.25">
      <c r="A48" s="933" t="s">
        <v>139</v>
      </c>
      <c r="B48" s="928"/>
      <c r="C48" s="934"/>
      <c r="D48" s="934"/>
      <c r="E48" s="934"/>
      <c r="F48" s="935"/>
      <c r="G48" s="439">
        <f t="shared" ref="G48:P48" si="19">G38+G40+G42+G44+G46</f>
        <v>20</v>
      </c>
      <c r="H48" s="418">
        <f t="shared" si="19"/>
        <v>600</v>
      </c>
      <c r="I48" s="440">
        <f t="shared" si="19"/>
        <v>286</v>
      </c>
      <c r="J48" s="440">
        <f t="shared" si="19"/>
        <v>99</v>
      </c>
      <c r="K48" s="440">
        <f t="shared" si="19"/>
        <v>0</v>
      </c>
      <c r="L48" s="440">
        <f t="shared" si="19"/>
        <v>153</v>
      </c>
      <c r="M48" s="440">
        <f t="shared" si="19"/>
        <v>344</v>
      </c>
      <c r="N48" s="440">
        <f t="shared" si="19"/>
        <v>6</v>
      </c>
      <c r="O48" s="440">
        <f t="shared" si="19"/>
        <v>9</v>
      </c>
      <c r="P48" s="440">
        <f t="shared" si="19"/>
        <v>9</v>
      </c>
      <c r="Q48" s="418">
        <f t="shared" ref="Q48:V48" si="20">SUM(Q38:Q47)</f>
        <v>0</v>
      </c>
      <c r="R48" s="418">
        <f t="shared" si="20"/>
        <v>0</v>
      </c>
      <c r="S48" s="176">
        <f t="shared" si="20"/>
        <v>0</v>
      </c>
      <c r="T48" s="176">
        <f t="shared" si="20"/>
        <v>0</v>
      </c>
      <c r="U48" s="176">
        <f t="shared" si="20"/>
        <v>0</v>
      </c>
      <c r="V48" s="176">
        <f t="shared" si="20"/>
        <v>0</v>
      </c>
    </row>
    <row r="49" spans="1:27" ht="16.5" thickBot="1" x14ac:dyDescent="0.25">
      <c r="A49" s="943" t="s">
        <v>140</v>
      </c>
      <c r="B49" s="944"/>
      <c r="C49" s="944"/>
      <c r="D49" s="944"/>
      <c r="E49" s="944"/>
      <c r="F49" s="945"/>
      <c r="G49" s="449">
        <f t="shared" ref="G49:V49" si="21">G48+G36</f>
        <v>23</v>
      </c>
      <c r="H49" s="450">
        <f t="shared" si="21"/>
        <v>690</v>
      </c>
      <c r="I49" s="450">
        <f t="shared" si="21"/>
        <v>316</v>
      </c>
      <c r="J49" s="450">
        <f t="shared" si="21"/>
        <v>114</v>
      </c>
      <c r="K49" s="450">
        <f t="shared" si="21"/>
        <v>0</v>
      </c>
      <c r="L49" s="450">
        <f t="shared" si="21"/>
        <v>168</v>
      </c>
      <c r="M49" s="450">
        <f t="shared" si="21"/>
        <v>404</v>
      </c>
      <c r="N49" s="418">
        <f t="shared" si="21"/>
        <v>8</v>
      </c>
      <c r="O49" s="418">
        <f t="shared" si="21"/>
        <v>9</v>
      </c>
      <c r="P49" s="418">
        <f t="shared" si="21"/>
        <v>9</v>
      </c>
      <c r="Q49" s="418">
        <f t="shared" si="21"/>
        <v>0</v>
      </c>
      <c r="R49" s="418">
        <f t="shared" si="21"/>
        <v>0</v>
      </c>
      <c r="S49" s="176">
        <f t="shared" si="21"/>
        <v>0</v>
      </c>
      <c r="T49" s="176">
        <f t="shared" si="21"/>
        <v>0</v>
      </c>
      <c r="U49" s="176">
        <f t="shared" si="21"/>
        <v>0</v>
      </c>
      <c r="V49" s="176">
        <f t="shared" si="21"/>
        <v>0</v>
      </c>
    </row>
    <row r="50" spans="1:27" s="90" customFormat="1" ht="16.5" thickBot="1" x14ac:dyDescent="0.25">
      <c r="A50" s="946" t="s">
        <v>141</v>
      </c>
      <c r="B50" s="946"/>
      <c r="C50" s="946"/>
      <c r="D50" s="946"/>
      <c r="E50" s="946"/>
      <c r="F50" s="946"/>
      <c r="G50" s="449">
        <f t="shared" ref="G50:M50" si="22">G49+G30</f>
        <v>90</v>
      </c>
      <c r="H50" s="450">
        <f t="shared" si="22"/>
        <v>2700</v>
      </c>
      <c r="I50" s="450">
        <f t="shared" si="22"/>
        <v>685</v>
      </c>
      <c r="J50" s="450">
        <f t="shared" si="22"/>
        <v>243</v>
      </c>
      <c r="K50" s="450">
        <f t="shared" si="22"/>
        <v>30</v>
      </c>
      <c r="L50" s="450">
        <f t="shared" si="22"/>
        <v>378</v>
      </c>
      <c r="M50" s="450">
        <f t="shared" si="22"/>
        <v>2045</v>
      </c>
      <c r="N50" s="418">
        <f t="shared" ref="N50:V50" si="23">N30+N49</f>
        <v>23</v>
      </c>
      <c r="O50" s="418">
        <f t="shared" si="23"/>
        <v>17</v>
      </c>
      <c r="P50" s="418">
        <f t="shared" si="23"/>
        <v>17</v>
      </c>
      <c r="Q50" s="418">
        <f t="shared" ca="1" si="23"/>
        <v>0</v>
      </c>
      <c r="R50" s="418">
        <f t="shared" ca="1" si="23"/>
        <v>0</v>
      </c>
      <c r="S50" s="176">
        <f t="shared" ca="1" si="23"/>
        <v>0</v>
      </c>
      <c r="T50" s="176">
        <f t="shared" ca="1" si="23"/>
        <v>0</v>
      </c>
      <c r="U50" s="176">
        <f t="shared" ca="1" si="23"/>
        <v>0</v>
      </c>
      <c r="V50" s="176">
        <f t="shared" ca="1" si="23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947" t="s">
        <v>34</v>
      </c>
      <c r="B51" s="947"/>
      <c r="C51" s="947"/>
      <c r="D51" s="947"/>
      <c r="E51" s="947"/>
      <c r="F51" s="947"/>
      <c r="G51" s="947"/>
      <c r="H51" s="947"/>
      <c r="I51" s="947"/>
      <c r="J51" s="947"/>
      <c r="K51" s="947"/>
      <c r="L51" s="947"/>
      <c r="M51" s="947"/>
      <c r="N51" s="418">
        <f>N50</f>
        <v>23</v>
      </c>
      <c r="O51" s="418">
        <f t="shared" ref="O51:V51" si="24">O50</f>
        <v>17</v>
      </c>
      <c r="P51" s="418">
        <f t="shared" si="24"/>
        <v>17</v>
      </c>
      <c r="Q51" s="418">
        <f t="shared" ca="1" si="24"/>
        <v>0</v>
      </c>
      <c r="R51" s="418">
        <f t="shared" ca="1" si="24"/>
        <v>0</v>
      </c>
      <c r="S51" s="176">
        <f t="shared" ca="1" si="24"/>
        <v>0</v>
      </c>
      <c r="T51" s="176">
        <f t="shared" ca="1" si="24"/>
        <v>0</v>
      </c>
      <c r="U51" s="176">
        <f t="shared" ca="1" si="24"/>
        <v>0</v>
      </c>
      <c r="V51" s="176">
        <f t="shared" ca="1" si="24"/>
        <v>0</v>
      </c>
      <c r="Y51" s="86">
        <f t="shared" ref="Y51:AA51" si="25">Y50</f>
        <v>22</v>
      </c>
      <c r="Z51" s="86">
        <f t="shared" si="25"/>
        <v>22</v>
      </c>
      <c r="AA51" s="86">
        <f t="shared" si="25"/>
        <v>22</v>
      </c>
    </row>
    <row r="52" spans="1:27" s="90" customFormat="1" ht="16.5" thickBot="1" x14ac:dyDescent="0.25">
      <c r="A52" s="940" t="s">
        <v>33</v>
      </c>
      <c r="B52" s="940"/>
      <c r="C52" s="940"/>
      <c r="D52" s="940"/>
      <c r="E52" s="940"/>
      <c r="F52" s="940"/>
      <c r="G52" s="940"/>
      <c r="H52" s="940"/>
      <c r="I52" s="940"/>
      <c r="J52" s="940"/>
      <c r="K52" s="940"/>
      <c r="L52" s="940"/>
      <c r="M52" s="940"/>
      <c r="N52" s="418">
        <v>2</v>
      </c>
      <c r="O52" s="451"/>
      <c r="P52" s="452">
        <v>2</v>
      </c>
      <c r="Q52" s="452"/>
      <c r="R52" s="452"/>
      <c r="S52" s="255"/>
      <c r="T52" s="255"/>
      <c r="U52" s="255"/>
      <c r="V52" s="255"/>
    </row>
    <row r="53" spans="1:27" s="90" customFormat="1" ht="16.5" thickBot="1" x14ac:dyDescent="0.25">
      <c r="A53" s="940" t="s">
        <v>142</v>
      </c>
      <c r="B53" s="940"/>
      <c r="C53" s="940"/>
      <c r="D53" s="940"/>
      <c r="E53" s="940"/>
      <c r="F53" s="940"/>
      <c r="G53" s="940"/>
      <c r="H53" s="940"/>
      <c r="I53" s="940"/>
      <c r="J53" s="940"/>
      <c r="K53" s="940"/>
      <c r="L53" s="940"/>
      <c r="M53" s="940"/>
      <c r="N53" s="418">
        <v>6</v>
      </c>
      <c r="O53" s="451"/>
      <c r="P53" s="452">
        <v>5</v>
      </c>
      <c r="Q53" s="452">
        <v>1</v>
      </c>
      <c r="R53" s="452"/>
      <c r="S53" s="255"/>
      <c r="T53" s="255"/>
      <c r="U53" s="255"/>
      <c r="V53" s="255"/>
    </row>
    <row r="54" spans="1:27" s="90" customFormat="1" ht="16.5" thickBot="1" x14ac:dyDescent="0.25">
      <c r="A54" s="940" t="s">
        <v>143</v>
      </c>
      <c r="B54" s="940"/>
      <c r="C54" s="940"/>
      <c r="D54" s="940"/>
      <c r="E54" s="940"/>
      <c r="F54" s="940"/>
      <c r="G54" s="940"/>
      <c r="H54" s="940"/>
      <c r="I54" s="940"/>
      <c r="J54" s="940"/>
      <c r="K54" s="940"/>
      <c r="L54" s="940"/>
      <c r="M54" s="940"/>
      <c r="N54" s="453"/>
      <c r="O54" s="454"/>
      <c r="P54" s="455"/>
      <c r="Q54" s="453"/>
      <c r="R54" s="456"/>
      <c r="S54" s="259"/>
      <c r="T54" s="259"/>
      <c r="U54" s="259"/>
      <c r="V54" s="259"/>
    </row>
    <row r="55" spans="1:27" s="90" customFormat="1" ht="16.5" thickBot="1" x14ac:dyDescent="0.25">
      <c r="A55" s="940" t="s">
        <v>35</v>
      </c>
      <c r="B55" s="940"/>
      <c r="C55" s="940"/>
      <c r="D55" s="940"/>
      <c r="E55" s="940"/>
      <c r="F55" s="940"/>
      <c r="G55" s="940"/>
      <c r="H55" s="940"/>
      <c r="I55" s="940"/>
      <c r="J55" s="940"/>
      <c r="K55" s="940"/>
      <c r="L55" s="940"/>
      <c r="M55" s="940"/>
      <c r="N55" s="457"/>
      <c r="O55" s="458"/>
      <c r="P55" s="459">
        <v>1</v>
      </c>
      <c r="Q55" s="460"/>
      <c r="R55" s="461"/>
      <c r="S55" s="260"/>
      <c r="T55" s="260"/>
      <c r="U55" s="260"/>
      <c r="V55" s="260"/>
    </row>
    <row r="56" spans="1:27" s="90" customFormat="1" ht="16.5" thickBot="1" x14ac:dyDescent="0.25">
      <c r="A56" s="948" t="s">
        <v>144</v>
      </c>
      <c r="B56" s="949"/>
      <c r="C56" s="949"/>
      <c r="D56" s="949"/>
      <c r="E56" s="949"/>
      <c r="F56" s="949"/>
      <c r="G56" s="949"/>
      <c r="H56" s="949"/>
      <c r="I56" s="949"/>
      <c r="J56" s="949"/>
      <c r="K56" s="949"/>
      <c r="L56" s="949"/>
      <c r="M56" s="950"/>
      <c r="N56" s="951" t="s">
        <v>145</v>
      </c>
      <c r="O56" s="952"/>
      <c r="P56" s="953"/>
      <c r="Q56" s="962">
        <f>G30/$G$50*100</f>
        <v>74.444444444444443</v>
      </c>
      <c r="R56" s="963"/>
      <c r="S56" s="954" t="s">
        <v>92</v>
      </c>
      <c r="T56" s="923"/>
      <c r="U56" s="955"/>
      <c r="V56" s="956"/>
      <c r="W56" s="265">
        <f>SUM(N56:V56)</f>
        <v>74.444444444444443</v>
      </c>
    </row>
    <row r="57" spans="1:27" s="90" customFormat="1" ht="16.5" thickBot="1" x14ac:dyDescent="0.25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965" t="s">
        <v>92</v>
      </c>
      <c r="O57" s="966"/>
      <c r="P57" s="967"/>
      <c r="Q57" s="968">
        <f>G49/$G$50*100</f>
        <v>25.555555555555554</v>
      </c>
      <c r="R57" s="969"/>
      <c r="S57" s="267"/>
      <c r="T57" s="267"/>
      <c r="U57" s="267"/>
      <c r="V57" s="267"/>
    </row>
    <row r="58" spans="1:27" s="90" customFormat="1" x14ac:dyDescent="0.2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9"/>
      <c r="O58" s="469"/>
      <c r="P58" s="469"/>
      <c r="Q58" s="470"/>
      <c r="R58" s="470"/>
      <c r="S58" s="267"/>
      <c r="T58" s="267"/>
      <c r="U58" s="267"/>
      <c r="V58" s="267"/>
    </row>
    <row r="59" spans="1:27" s="90" customFormat="1" ht="47.25" hidden="1" x14ac:dyDescent="0.2">
      <c r="A59" s="471">
        <v>1</v>
      </c>
      <c r="B59" s="472" t="s">
        <v>220</v>
      </c>
      <c r="C59" s="473">
        <v>2</v>
      </c>
      <c r="D59" s="473">
        <v>1</v>
      </c>
      <c r="E59" s="473"/>
      <c r="F59" s="473"/>
      <c r="G59" s="473">
        <v>6</v>
      </c>
      <c r="H59" s="473">
        <f>G59*30</f>
        <v>180</v>
      </c>
      <c r="I59" s="238">
        <f t="shared" ref="I59" si="26">J59+L59+K59</f>
        <v>99</v>
      </c>
      <c r="J59" s="473"/>
      <c r="K59" s="473"/>
      <c r="L59" s="471">
        <v>99</v>
      </c>
      <c r="M59" s="241">
        <f t="shared" ref="M59" si="27">H59-I59</f>
        <v>81</v>
      </c>
      <c r="N59" s="627">
        <v>3</v>
      </c>
      <c r="O59" s="627">
        <v>3</v>
      </c>
      <c r="P59" s="627">
        <v>3</v>
      </c>
      <c r="Q59" s="627"/>
      <c r="R59" s="627"/>
      <c r="S59" s="267"/>
      <c r="T59" s="267"/>
      <c r="U59" s="267"/>
      <c r="V59" s="267"/>
    </row>
    <row r="60" spans="1:27" s="90" customFormat="1" x14ac:dyDescent="0.2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9"/>
      <c r="O60" s="469"/>
      <c r="P60" s="469"/>
      <c r="Q60" s="470"/>
      <c r="R60" s="470"/>
      <c r="S60" s="267"/>
      <c r="T60" s="267"/>
      <c r="U60" s="267"/>
      <c r="V60" s="267"/>
    </row>
    <row r="61" spans="1:27" s="90" customFormat="1" x14ac:dyDescent="0.2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9"/>
      <c r="O61" s="469"/>
      <c r="P61" s="469"/>
      <c r="Q61" s="470"/>
      <c r="R61" s="470"/>
      <c r="S61" s="267"/>
      <c r="T61" s="267"/>
      <c r="U61" s="267"/>
      <c r="V61" s="267"/>
    </row>
    <row r="62" spans="1:27" s="90" customFormat="1" x14ac:dyDescent="0.2">
      <c r="S62" s="269"/>
      <c r="T62" s="269"/>
      <c r="U62" s="269"/>
      <c r="V62" s="269"/>
    </row>
    <row r="63" spans="1:27" s="90" customFormat="1" x14ac:dyDescent="0.2">
      <c r="B63" s="463"/>
      <c r="C63" s="463"/>
      <c r="D63" s="463"/>
      <c r="E63" s="463"/>
      <c r="F63" s="463"/>
      <c r="G63" s="463"/>
      <c r="H63" s="463"/>
      <c r="I63" s="463"/>
      <c r="J63" s="463"/>
      <c r="K63" s="463"/>
      <c r="S63" s="269"/>
      <c r="T63" s="269"/>
      <c r="U63" s="269"/>
      <c r="V63" s="269"/>
    </row>
    <row r="64" spans="1:27" s="90" customFormat="1" x14ac:dyDescent="0.2">
      <c r="B64" s="463" t="s">
        <v>146</v>
      </c>
      <c r="C64" s="463"/>
      <c r="D64" s="957"/>
      <c r="E64" s="957"/>
      <c r="F64" s="958"/>
      <c r="G64" s="958"/>
      <c r="H64" s="463"/>
      <c r="I64" s="959" t="s">
        <v>100</v>
      </c>
      <c r="J64" s="960"/>
      <c r="K64" s="960"/>
      <c r="S64" s="269"/>
      <c r="T64" s="269"/>
      <c r="U64" s="269"/>
      <c r="V64" s="269"/>
    </row>
    <row r="65" spans="1:22" s="90" customFormat="1" ht="15.75" customHeight="1" x14ac:dyDescent="0.2">
      <c r="S65" s="269"/>
      <c r="T65" s="269"/>
      <c r="U65" s="269"/>
      <c r="V65" s="269"/>
    </row>
    <row r="66" spans="1:22" s="90" customFormat="1" ht="15.75" customHeight="1" x14ac:dyDescent="0.2">
      <c r="B66" s="463" t="s">
        <v>164</v>
      </c>
      <c r="C66" s="463"/>
      <c r="D66" s="957"/>
      <c r="E66" s="957"/>
      <c r="F66" s="958"/>
      <c r="G66" s="958"/>
      <c r="H66" s="463"/>
      <c r="I66" s="959" t="s">
        <v>170</v>
      </c>
      <c r="J66" s="961"/>
      <c r="K66" s="961"/>
      <c r="S66" s="269"/>
      <c r="T66" s="269"/>
      <c r="U66" s="269"/>
      <c r="V66" s="269"/>
    </row>
    <row r="67" spans="1:22" s="90" customFormat="1" ht="15.75" customHeight="1" x14ac:dyDescent="0.2">
      <c r="S67" s="269"/>
      <c r="T67" s="269"/>
      <c r="U67" s="269"/>
      <c r="V67" s="269"/>
    </row>
    <row r="68" spans="1:22" s="90" customFormat="1" ht="15.75" customHeight="1" x14ac:dyDescent="0.2">
      <c r="B68" s="463" t="s">
        <v>219</v>
      </c>
      <c r="C68" s="463"/>
      <c r="D68" s="957"/>
      <c r="E68" s="957"/>
      <c r="F68" s="958"/>
      <c r="G68" s="958"/>
      <c r="H68" s="463"/>
      <c r="I68" s="959" t="s">
        <v>232</v>
      </c>
      <c r="J68" s="961"/>
      <c r="K68" s="961"/>
      <c r="S68" s="269"/>
      <c r="T68" s="269"/>
      <c r="U68" s="269"/>
      <c r="V68" s="269"/>
    </row>
    <row r="69" spans="1:22" s="90" customFormat="1" ht="15.75" customHeight="1" x14ac:dyDescent="0.25">
      <c r="A69" s="373"/>
      <c r="B69" s="464"/>
      <c r="C69" s="964" t="s">
        <v>103</v>
      </c>
      <c r="D69" s="964"/>
      <c r="E69" s="964"/>
      <c r="F69" s="964"/>
      <c r="G69" s="964"/>
      <c r="H69" s="964"/>
      <c r="I69" s="964"/>
      <c r="J69" s="964"/>
      <c r="K69" s="964"/>
      <c r="L69" s="465"/>
      <c r="M69" s="465"/>
      <c r="S69" s="269"/>
      <c r="T69" s="269"/>
      <c r="U69" s="269"/>
      <c r="V69" s="269"/>
    </row>
    <row r="70" spans="1:22" ht="15" customHeight="1" x14ac:dyDescent="0.2"/>
    <row r="79" spans="1:22" ht="15.75" customHeight="1" x14ac:dyDescent="0.2"/>
    <row r="81" spans="1:22" ht="15" x14ac:dyDescent="0.2">
      <c r="A81" s="144"/>
      <c r="C81" s="144"/>
      <c r="D81" s="144"/>
      <c r="E81" s="144"/>
      <c r="F81" s="144"/>
      <c r="G81" s="144"/>
      <c r="H81" s="144"/>
      <c r="S81" s="144"/>
      <c r="T81" s="144"/>
      <c r="U81" s="144"/>
      <c r="V81" s="144"/>
    </row>
    <row r="82" spans="1:22" ht="15" x14ac:dyDescent="0.2">
      <c r="A82" s="144"/>
      <c r="C82" s="144"/>
      <c r="D82" s="144"/>
      <c r="E82" s="144"/>
      <c r="F82" s="144"/>
      <c r="G82" s="144"/>
      <c r="H82" s="144"/>
      <c r="S82" s="144"/>
      <c r="T82" s="144"/>
      <c r="U82" s="144"/>
      <c r="V82" s="144"/>
    </row>
    <row r="83" spans="1:22" ht="15" x14ac:dyDescent="0.2">
      <c r="A83" s="144"/>
      <c r="C83" s="144"/>
      <c r="D83" s="144"/>
      <c r="E83" s="144"/>
      <c r="F83" s="144"/>
      <c r="G83" s="144"/>
      <c r="H83" s="144"/>
      <c r="S83" s="144"/>
      <c r="T83" s="144"/>
      <c r="U83" s="144"/>
      <c r="V83" s="144"/>
    </row>
    <row r="84" spans="1:22" ht="15" x14ac:dyDescent="0.2">
      <c r="A84" s="144"/>
      <c r="C84" s="144"/>
      <c r="D84" s="144"/>
      <c r="E84" s="144"/>
      <c r="F84" s="144"/>
      <c r="G84" s="144"/>
      <c r="H84" s="144"/>
      <c r="S84" s="144"/>
      <c r="T84" s="144"/>
      <c r="U84" s="144"/>
      <c r="V84" s="144"/>
    </row>
    <row r="85" spans="1:22" ht="15" x14ac:dyDescent="0.2">
      <c r="A85" s="144"/>
      <c r="C85" s="144"/>
      <c r="D85" s="144"/>
      <c r="E85" s="144"/>
      <c r="F85" s="144"/>
      <c r="G85" s="144"/>
      <c r="H85" s="144"/>
      <c r="S85" s="144"/>
      <c r="T85" s="144"/>
      <c r="U85" s="144"/>
      <c r="V85" s="144"/>
    </row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8" spans="1:22" ht="15" x14ac:dyDescent="0.2">
      <c r="A188" s="144"/>
      <c r="C188" s="144"/>
      <c r="D188" s="144"/>
      <c r="E188" s="144"/>
      <c r="F188" s="144"/>
      <c r="G188" s="144"/>
      <c r="H188" s="144"/>
      <c r="S188" s="144"/>
      <c r="T188" s="144"/>
      <c r="U188" s="144"/>
      <c r="V188" s="144"/>
    </row>
  </sheetData>
  <sheetProtection selectLockedCells="1" selectUnlockedCells="1"/>
  <mergeCells count="60">
    <mergeCell ref="D68:G68"/>
    <mergeCell ref="I68:K68"/>
    <mergeCell ref="C69:K69"/>
    <mergeCell ref="N57:P57"/>
    <mergeCell ref="Q57:R57"/>
    <mergeCell ref="S56:T56"/>
    <mergeCell ref="U56:V56"/>
    <mergeCell ref="D64:G64"/>
    <mergeCell ref="I64:K64"/>
    <mergeCell ref="D66:G66"/>
    <mergeCell ref="I66:K66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48:F48"/>
    <mergeCell ref="A49:F49"/>
    <mergeCell ref="A50:F50"/>
    <mergeCell ref="A51:M51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honeticPr fontId="10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273" customWidth="1"/>
    <col min="2" max="2" width="47.28515625" style="274" customWidth="1"/>
    <col min="3" max="3" width="6.7109375" style="275" customWidth="1"/>
    <col min="4" max="4" width="12" style="276" customWidth="1"/>
    <col min="5" max="5" width="7.28515625" style="276" customWidth="1"/>
    <col min="6" max="6" width="6.42578125" style="275" customWidth="1"/>
    <col min="7" max="7" width="7.42578125" style="275" customWidth="1"/>
    <col min="8" max="8" width="9.85546875" style="275" customWidth="1"/>
    <col min="9" max="9" width="8.7109375" style="274" customWidth="1"/>
    <col min="10" max="10" width="8" style="274" customWidth="1"/>
    <col min="11" max="11" width="5.85546875" style="274" customWidth="1"/>
    <col min="12" max="12" width="7.85546875" style="274" customWidth="1"/>
    <col min="13" max="13" width="8.85546875" style="274" customWidth="1"/>
    <col min="14" max="15" width="6.140625" style="274" customWidth="1"/>
    <col min="16" max="16" width="6.28515625" style="274" customWidth="1"/>
    <col min="17" max="18" width="6.42578125" style="274" customWidth="1"/>
    <col min="19" max="19" width="6.5703125" style="274" customWidth="1"/>
    <col min="20" max="20" width="6.28515625" style="274" customWidth="1"/>
    <col min="21" max="21" width="5.5703125" style="274" customWidth="1"/>
    <col min="22" max="22" width="5.7109375" style="274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970" t="s">
        <v>182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2"/>
    </row>
    <row r="2" spans="1:27" s="90" customFormat="1" x14ac:dyDescent="0.2">
      <c r="A2" s="973" t="s">
        <v>111</v>
      </c>
      <c r="B2" s="976" t="s">
        <v>169</v>
      </c>
      <c r="C2" s="979" t="s">
        <v>79</v>
      </c>
      <c r="D2" s="980"/>
      <c r="E2" s="980"/>
      <c r="F2" s="981"/>
      <c r="G2" s="982" t="s">
        <v>112</v>
      </c>
      <c r="H2" s="985" t="s">
        <v>113</v>
      </c>
      <c r="I2" s="986"/>
      <c r="J2" s="986"/>
      <c r="K2" s="986"/>
      <c r="L2" s="986"/>
      <c r="M2" s="987"/>
      <c r="N2" s="988" t="s">
        <v>183</v>
      </c>
      <c r="O2" s="867"/>
      <c r="P2" s="867"/>
      <c r="Q2" s="867"/>
      <c r="R2" s="867"/>
      <c r="S2" s="867"/>
      <c r="T2" s="867"/>
      <c r="U2" s="867"/>
      <c r="V2" s="868"/>
    </row>
    <row r="3" spans="1:27" s="90" customFormat="1" ht="16.5" thickBot="1" x14ac:dyDescent="0.25">
      <c r="A3" s="974"/>
      <c r="B3" s="977"/>
      <c r="C3" s="989" t="s">
        <v>29</v>
      </c>
      <c r="D3" s="991" t="s">
        <v>30</v>
      </c>
      <c r="E3" s="993" t="s">
        <v>53</v>
      </c>
      <c r="F3" s="994"/>
      <c r="G3" s="983"/>
      <c r="H3" s="998" t="s">
        <v>28</v>
      </c>
      <c r="I3" s="1001" t="s">
        <v>114</v>
      </c>
      <c r="J3" s="1002"/>
      <c r="K3" s="1002"/>
      <c r="L3" s="1003"/>
      <c r="M3" s="1004" t="s">
        <v>115</v>
      </c>
      <c r="N3" s="869"/>
      <c r="O3" s="870"/>
      <c r="P3" s="870"/>
      <c r="Q3" s="870"/>
      <c r="R3" s="870"/>
      <c r="S3" s="870"/>
      <c r="T3" s="870"/>
      <c r="U3" s="870"/>
      <c r="V3" s="871"/>
    </row>
    <row r="4" spans="1:27" s="90" customFormat="1" x14ac:dyDescent="0.2">
      <c r="A4" s="974"/>
      <c r="B4" s="977"/>
      <c r="C4" s="989"/>
      <c r="D4" s="991"/>
      <c r="E4" s="991" t="s">
        <v>54</v>
      </c>
      <c r="F4" s="1008" t="s">
        <v>55</v>
      </c>
      <c r="G4" s="983"/>
      <c r="H4" s="999"/>
      <c r="I4" s="1010" t="s">
        <v>24</v>
      </c>
      <c r="J4" s="1010" t="s">
        <v>31</v>
      </c>
      <c r="K4" s="1010" t="s">
        <v>116</v>
      </c>
      <c r="L4" s="1010" t="s">
        <v>117</v>
      </c>
      <c r="M4" s="1005"/>
      <c r="N4" s="903" t="s">
        <v>63</v>
      </c>
      <c r="O4" s="1013"/>
      <c r="P4" s="904"/>
      <c r="Q4" s="903" t="s">
        <v>71</v>
      </c>
      <c r="R4" s="904"/>
      <c r="S4" s="903"/>
      <c r="T4" s="904"/>
      <c r="U4" s="903"/>
      <c r="V4" s="904"/>
    </row>
    <row r="5" spans="1:27" s="90" customFormat="1" ht="16.5" thickBot="1" x14ac:dyDescent="0.25">
      <c r="A5" s="974"/>
      <c r="B5" s="977"/>
      <c r="C5" s="989"/>
      <c r="D5" s="991"/>
      <c r="E5" s="991"/>
      <c r="F5" s="1008"/>
      <c r="G5" s="983"/>
      <c r="H5" s="999"/>
      <c r="I5" s="1011"/>
      <c r="J5" s="1011"/>
      <c r="K5" s="1011"/>
      <c r="L5" s="1011"/>
      <c r="M5" s="1005"/>
      <c r="N5" s="91">
        <v>1</v>
      </c>
      <c r="O5" s="92" t="s">
        <v>77</v>
      </c>
      <c r="P5" s="93" t="s">
        <v>78</v>
      </c>
      <c r="Q5" s="91">
        <v>3</v>
      </c>
      <c r="R5" s="94"/>
      <c r="S5" s="95"/>
      <c r="T5" s="94"/>
      <c r="U5" s="91"/>
      <c r="V5" s="94"/>
    </row>
    <row r="6" spans="1:27" s="90" customFormat="1" ht="16.5" thickBot="1" x14ac:dyDescent="0.25">
      <c r="A6" s="974"/>
      <c r="B6" s="977"/>
      <c r="C6" s="989"/>
      <c r="D6" s="991"/>
      <c r="E6" s="991"/>
      <c r="F6" s="1008"/>
      <c r="G6" s="983"/>
      <c r="H6" s="999"/>
      <c r="I6" s="1011"/>
      <c r="J6" s="1011"/>
      <c r="K6" s="1011"/>
      <c r="L6" s="1011"/>
      <c r="M6" s="1006"/>
      <c r="N6" s="905" t="s">
        <v>184</v>
      </c>
      <c r="O6" s="906"/>
      <c r="P6" s="907"/>
      <c r="Q6" s="907"/>
      <c r="R6" s="907"/>
      <c r="S6" s="907"/>
      <c r="T6" s="907"/>
      <c r="U6" s="907"/>
      <c r="V6" s="908"/>
    </row>
    <row r="7" spans="1:27" s="90" customFormat="1" ht="16.5" thickBot="1" x14ac:dyDescent="0.25">
      <c r="A7" s="975"/>
      <c r="B7" s="978"/>
      <c r="C7" s="990"/>
      <c r="D7" s="992"/>
      <c r="E7" s="992"/>
      <c r="F7" s="1009"/>
      <c r="G7" s="984"/>
      <c r="H7" s="1000"/>
      <c r="I7" s="1012"/>
      <c r="J7" s="1012"/>
      <c r="K7" s="1012"/>
      <c r="L7" s="1012"/>
      <c r="M7" s="1007"/>
      <c r="N7" s="96">
        <v>15</v>
      </c>
      <c r="O7" s="97">
        <v>9</v>
      </c>
      <c r="P7" s="98">
        <v>9</v>
      </c>
      <c r="Q7" s="96">
        <v>17</v>
      </c>
      <c r="R7" s="98"/>
      <c r="S7" s="96"/>
      <c r="T7" s="98"/>
      <c r="U7" s="96"/>
      <c r="V7" s="98"/>
    </row>
    <row r="8" spans="1:27" s="90" customFormat="1" ht="16.5" thickBot="1" x14ac:dyDescent="0.25">
      <c r="A8" s="99">
        <v>1</v>
      </c>
      <c r="B8" s="100">
        <v>2</v>
      </c>
      <c r="C8" s="101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102">
        <v>13</v>
      </c>
      <c r="N8" s="96">
        <v>14</v>
      </c>
      <c r="O8" s="103">
        <v>15</v>
      </c>
      <c r="P8" s="96">
        <v>16</v>
      </c>
      <c r="Q8" s="103">
        <v>17</v>
      </c>
      <c r="R8" s="96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996" t="s">
        <v>118</v>
      </c>
      <c r="B9" s="883"/>
      <c r="C9" s="997"/>
      <c r="D9" s="997"/>
      <c r="E9" s="997"/>
      <c r="F9" s="997"/>
      <c r="G9" s="997"/>
      <c r="H9" s="997"/>
      <c r="I9" s="997"/>
      <c r="J9" s="997"/>
      <c r="K9" s="997"/>
      <c r="L9" s="997"/>
      <c r="M9" s="997"/>
      <c r="N9" s="883"/>
      <c r="O9" s="883"/>
      <c r="P9" s="883"/>
      <c r="Q9" s="883"/>
      <c r="R9" s="883"/>
      <c r="S9" s="883"/>
      <c r="T9" s="883"/>
      <c r="U9" s="883"/>
      <c r="V9" s="884"/>
    </row>
    <row r="10" spans="1:27" s="90" customFormat="1" ht="16.5" thickBot="1" x14ac:dyDescent="0.25">
      <c r="A10" s="924" t="s">
        <v>119</v>
      </c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6"/>
    </row>
    <row r="11" spans="1:27" s="120" customFormat="1" x14ac:dyDescent="0.2">
      <c r="A11" s="105" t="s">
        <v>72</v>
      </c>
      <c r="B11" s="106" t="s">
        <v>70</v>
      </c>
      <c r="C11" s="107"/>
      <c r="D11" s="108" t="s">
        <v>136</v>
      </c>
      <c r="E11" s="108"/>
      <c r="F11" s="109"/>
      <c r="G11" s="110">
        <v>3</v>
      </c>
      <c r="H11" s="111">
        <f>G11*30</f>
        <v>90</v>
      </c>
      <c r="I11" s="112">
        <f>J11+K11+L11</f>
        <v>30</v>
      </c>
      <c r="J11" s="113">
        <v>15</v>
      </c>
      <c r="K11" s="113"/>
      <c r="L11" s="113">
        <v>15</v>
      </c>
      <c r="M11" s="114">
        <f>H11-I11</f>
        <v>60</v>
      </c>
      <c r="N11" s="115">
        <v>2</v>
      </c>
      <c r="O11" s="116"/>
      <c r="P11" s="117"/>
      <c r="Q11" s="118"/>
      <c r="R11" s="119"/>
      <c r="S11" s="115"/>
      <c r="T11" s="119"/>
      <c r="U11" s="115"/>
      <c r="V11" s="117"/>
    </row>
    <row r="12" spans="1:27" s="120" customFormat="1" ht="31.5" x14ac:dyDescent="0.2">
      <c r="A12" s="121" t="s">
        <v>157</v>
      </c>
      <c r="B12" s="122" t="s">
        <v>110</v>
      </c>
      <c r="C12" s="123"/>
      <c r="D12" s="124" t="s">
        <v>158</v>
      </c>
      <c r="E12" s="124"/>
      <c r="F12" s="125"/>
      <c r="G12" s="126">
        <v>3</v>
      </c>
      <c r="H12" s="127">
        <f>G12*30</f>
        <v>90</v>
      </c>
      <c r="I12" s="128">
        <f>J12+K12+L12</f>
        <v>30</v>
      </c>
      <c r="J12" s="129"/>
      <c r="K12" s="129"/>
      <c r="L12" s="129">
        <v>30</v>
      </c>
      <c r="M12" s="130">
        <f>H12-I12</f>
        <v>60</v>
      </c>
      <c r="N12" s="131">
        <v>2</v>
      </c>
      <c r="O12" s="132"/>
      <c r="P12" s="133"/>
      <c r="Q12" s="134"/>
      <c r="R12" s="135"/>
      <c r="S12" s="131"/>
      <c r="T12" s="135"/>
      <c r="U12" s="131"/>
      <c r="V12" s="133"/>
    </row>
    <row r="13" spans="1:27" s="120" customFormat="1" ht="31.5" x14ac:dyDescent="0.2">
      <c r="A13" s="121" t="s">
        <v>159</v>
      </c>
      <c r="B13" s="122" t="s">
        <v>148</v>
      </c>
      <c r="C13" s="123"/>
      <c r="D13" s="124" t="s">
        <v>160</v>
      </c>
      <c r="E13" s="124"/>
      <c r="F13" s="125"/>
      <c r="G13" s="126">
        <v>3</v>
      </c>
      <c r="H13" s="127">
        <f>G13*30</f>
        <v>90</v>
      </c>
      <c r="I13" s="128">
        <f>J13+K13+L13</f>
        <v>36</v>
      </c>
      <c r="J13" s="129">
        <v>18</v>
      </c>
      <c r="K13" s="129"/>
      <c r="L13" s="129">
        <v>18</v>
      </c>
      <c r="M13" s="130">
        <f>H13-I13</f>
        <v>54</v>
      </c>
      <c r="N13" s="131"/>
      <c r="O13" s="132">
        <v>2</v>
      </c>
      <c r="P13" s="133">
        <v>2</v>
      </c>
      <c r="Q13" s="134"/>
      <c r="R13" s="135"/>
      <c r="S13" s="131"/>
      <c r="T13" s="135"/>
      <c r="U13" s="131"/>
      <c r="V13" s="133"/>
    </row>
    <row r="14" spans="1:27" s="120" customFormat="1" ht="16.5" thickBot="1" x14ac:dyDescent="0.25">
      <c r="A14" s="277"/>
      <c r="B14" s="278" t="s">
        <v>185</v>
      </c>
      <c r="C14" s="279"/>
      <c r="D14" s="280"/>
      <c r="E14" s="280"/>
      <c r="F14" s="281"/>
      <c r="G14" s="282">
        <v>3</v>
      </c>
      <c r="H14" s="283">
        <v>90</v>
      </c>
      <c r="I14" s="284"/>
      <c r="J14" s="285"/>
      <c r="K14" s="285"/>
      <c r="L14" s="285"/>
      <c r="M14" s="286"/>
      <c r="N14" s="287"/>
      <c r="O14" s="288"/>
      <c r="P14" s="289"/>
      <c r="Q14" s="290"/>
      <c r="R14" s="291"/>
      <c r="S14" s="287"/>
      <c r="T14" s="291"/>
      <c r="U14" s="287"/>
      <c r="V14" s="289"/>
    </row>
    <row r="15" spans="1:27" s="90" customFormat="1" ht="16.5" thickBot="1" x14ac:dyDescent="0.25">
      <c r="A15" s="933" t="s">
        <v>32</v>
      </c>
      <c r="B15" s="935"/>
      <c r="C15" s="137"/>
      <c r="D15" s="138"/>
      <c r="E15" s="139"/>
      <c r="F15" s="139"/>
      <c r="G15" s="140">
        <f>SUM(G11:G14)</f>
        <v>12</v>
      </c>
      <c r="H15" s="141">
        <f t="shared" ref="H15:M15" si="0">SUM(H11:H14)</f>
        <v>360</v>
      </c>
      <c r="I15" s="141">
        <f t="shared" si="0"/>
        <v>96</v>
      </c>
      <c r="J15" s="141">
        <f t="shared" si="0"/>
        <v>33</v>
      </c>
      <c r="K15" s="141">
        <f t="shared" si="0"/>
        <v>0</v>
      </c>
      <c r="L15" s="141">
        <f t="shared" si="0"/>
        <v>63</v>
      </c>
      <c r="M15" s="141">
        <f t="shared" si="0"/>
        <v>174</v>
      </c>
      <c r="N15" s="141">
        <f t="shared" ref="N15:V15" si="1">SUM(N11:N14)</f>
        <v>4</v>
      </c>
      <c r="O15" s="141">
        <f t="shared" si="1"/>
        <v>2</v>
      </c>
      <c r="P15" s="141">
        <f t="shared" si="1"/>
        <v>2</v>
      </c>
      <c r="Q15" s="141">
        <f t="shared" si="1"/>
        <v>0</v>
      </c>
      <c r="R15" s="141">
        <f t="shared" si="1"/>
        <v>0</v>
      </c>
      <c r="S15" s="141">
        <f t="shared" si="1"/>
        <v>0</v>
      </c>
      <c r="T15" s="141">
        <f t="shared" si="1"/>
        <v>0</v>
      </c>
      <c r="U15" s="141">
        <f t="shared" si="1"/>
        <v>0</v>
      </c>
      <c r="V15" s="141">
        <f t="shared" si="1"/>
        <v>0</v>
      </c>
      <c r="W15" s="142" t="e">
        <f>SUM(#REF!)+#REF!+W11</f>
        <v>#REF!</v>
      </c>
      <c r="X15" s="143" t="e">
        <f>SUM(#REF!)+#REF!+X11</f>
        <v>#REF!</v>
      </c>
      <c r="Y15" s="143" t="e">
        <f>SUM(#REF!)+#REF!+Y11</f>
        <v>#REF!</v>
      </c>
      <c r="Z15" s="143" t="e">
        <f>SUM(#REF!)+#REF!+Z11</f>
        <v>#REF!</v>
      </c>
      <c r="AA15" s="143" t="e">
        <f>SUM(#REF!)+#REF!+AA11</f>
        <v>#REF!</v>
      </c>
    </row>
    <row r="16" spans="1:27" ht="16.5" customHeight="1" thickBot="1" x14ac:dyDescent="0.25">
      <c r="A16" s="929" t="s">
        <v>120</v>
      </c>
      <c r="B16" s="930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1"/>
      <c r="O16" s="931"/>
      <c r="P16" s="931"/>
      <c r="Q16" s="931"/>
      <c r="R16" s="931"/>
      <c r="S16" s="931"/>
      <c r="T16" s="931"/>
      <c r="U16" s="931"/>
      <c r="V16" s="932"/>
    </row>
    <row r="17" spans="1:28" x14ac:dyDescent="0.2">
      <c r="A17" s="145" t="s">
        <v>121</v>
      </c>
      <c r="B17" s="146" t="s">
        <v>151</v>
      </c>
      <c r="C17" s="147">
        <v>1</v>
      </c>
      <c r="D17" s="148"/>
      <c r="E17" s="149"/>
      <c r="F17" s="150"/>
      <c r="G17" s="151">
        <v>5</v>
      </c>
      <c r="H17" s="152">
        <f t="shared" ref="H17:H21" si="2">G17*30</f>
        <v>150</v>
      </c>
      <c r="I17" s="147">
        <f t="shared" ref="I17:I19" si="3">J17+L17</f>
        <v>60</v>
      </c>
      <c r="J17" s="148">
        <v>30</v>
      </c>
      <c r="K17" s="148"/>
      <c r="L17" s="148">
        <v>30</v>
      </c>
      <c r="M17" s="153">
        <f t="shared" ref="M17:M21" si="4">H17-I17</f>
        <v>90</v>
      </c>
      <c r="N17" s="118">
        <v>4</v>
      </c>
      <c r="O17" s="154"/>
      <c r="P17" s="155"/>
      <c r="Q17" s="115"/>
      <c r="R17" s="117"/>
      <c r="S17" s="115"/>
      <c r="T17" s="117"/>
      <c r="U17" s="115"/>
      <c r="V17" s="117"/>
    </row>
    <row r="18" spans="1:28" x14ac:dyDescent="0.2">
      <c r="A18" s="156" t="s">
        <v>122</v>
      </c>
      <c r="B18" s="157" t="s">
        <v>152</v>
      </c>
      <c r="C18" s="158">
        <v>1</v>
      </c>
      <c r="D18" s="159"/>
      <c r="E18" s="160"/>
      <c r="F18" s="161"/>
      <c r="G18" s="162">
        <v>4</v>
      </c>
      <c r="H18" s="163">
        <f t="shared" si="2"/>
        <v>120</v>
      </c>
      <c r="I18" s="158">
        <f t="shared" si="3"/>
        <v>45</v>
      </c>
      <c r="J18" s="159">
        <v>15</v>
      </c>
      <c r="K18" s="159"/>
      <c r="L18" s="159">
        <v>30</v>
      </c>
      <c r="M18" s="164">
        <f t="shared" si="4"/>
        <v>75</v>
      </c>
      <c r="N18" s="165">
        <v>3</v>
      </c>
      <c r="O18" s="166"/>
      <c r="P18" s="167"/>
      <c r="Q18" s="168"/>
      <c r="R18" s="169"/>
      <c r="S18" s="168"/>
      <c r="T18" s="169"/>
      <c r="U18" s="168"/>
      <c r="V18" s="169"/>
    </row>
    <row r="19" spans="1:28" x14ac:dyDescent="0.2">
      <c r="A19" s="156" t="s">
        <v>123</v>
      </c>
      <c r="B19" s="157" t="s">
        <v>155</v>
      </c>
      <c r="C19" s="158">
        <v>2</v>
      </c>
      <c r="D19" s="159"/>
      <c r="E19" s="160"/>
      <c r="F19" s="161"/>
      <c r="G19" s="162">
        <v>5</v>
      </c>
      <c r="H19" s="163">
        <f t="shared" si="2"/>
        <v>150</v>
      </c>
      <c r="I19" s="158">
        <f t="shared" si="3"/>
        <v>54</v>
      </c>
      <c r="J19" s="159">
        <v>18</v>
      </c>
      <c r="K19" s="159"/>
      <c r="L19" s="159">
        <v>36</v>
      </c>
      <c r="M19" s="164">
        <f t="shared" si="4"/>
        <v>96</v>
      </c>
      <c r="N19" s="134"/>
      <c r="O19" s="170">
        <v>3</v>
      </c>
      <c r="P19" s="171">
        <v>3</v>
      </c>
      <c r="Q19" s="131"/>
      <c r="R19" s="133"/>
      <c r="S19" s="131"/>
      <c r="T19" s="133"/>
      <c r="U19" s="131"/>
      <c r="V19" s="133"/>
    </row>
    <row r="20" spans="1:28" x14ac:dyDescent="0.2">
      <c r="A20" s="156" t="s">
        <v>124</v>
      </c>
      <c r="B20" s="172" t="s">
        <v>171</v>
      </c>
      <c r="C20" s="158">
        <v>2</v>
      </c>
      <c r="D20" s="159"/>
      <c r="E20" s="160"/>
      <c r="F20" s="161"/>
      <c r="G20" s="162">
        <v>4</v>
      </c>
      <c r="H20" s="163">
        <f t="shared" si="2"/>
        <v>120</v>
      </c>
      <c r="I20" s="158">
        <f t="shared" ref="I20:I21" si="5">J20+K20+L20</f>
        <v>54</v>
      </c>
      <c r="J20" s="159">
        <v>18</v>
      </c>
      <c r="K20" s="159"/>
      <c r="L20" s="159">
        <v>36</v>
      </c>
      <c r="M20" s="164">
        <f t="shared" si="4"/>
        <v>66</v>
      </c>
      <c r="N20" s="165"/>
      <c r="O20" s="166">
        <v>3</v>
      </c>
      <c r="P20" s="167">
        <v>3</v>
      </c>
      <c r="Q20" s="168"/>
      <c r="R20" s="169"/>
      <c r="S20" s="168"/>
      <c r="T20" s="169"/>
      <c r="U20" s="168"/>
      <c r="V20" s="169"/>
    </row>
    <row r="21" spans="1:28" ht="16.5" thickBot="1" x14ac:dyDescent="0.25">
      <c r="A21" s="173" t="s">
        <v>126</v>
      </c>
      <c r="B21" s="172" t="s">
        <v>172</v>
      </c>
      <c r="C21" s="174"/>
      <c r="D21" s="159"/>
      <c r="E21" s="160"/>
      <c r="F21" s="164" t="s">
        <v>125</v>
      </c>
      <c r="G21" s="162">
        <v>1</v>
      </c>
      <c r="H21" s="163">
        <f t="shared" si="2"/>
        <v>30</v>
      </c>
      <c r="I21" s="158">
        <f t="shared" si="5"/>
        <v>0</v>
      </c>
      <c r="J21" s="159"/>
      <c r="K21" s="159"/>
      <c r="L21" s="159"/>
      <c r="M21" s="164">
        <f t="shared" si="4"/>
        <v>30</v>
      </c>
      <c r="N21" s="165"/>
      <c r="O21" s="166"/>
      <c r="P21" s="169"/>
      <c r="Q21" s="168"/>
      <c r="R21" s="169"/>
      <c r="S21" s="168"/>
      <c r="T21" s="169"/>
      <c r="U21" s="168"/>
      <c r="V21" s="169"/>
    </row>
    <row r="22" spans="1:28" ht="26.25" customHeight="1" thickBot="1" x14ac:dyDescent="0.25">
      <c r="A22" s="1028" t="s">
        <v>127</v>
      </c>
      <c r="B22" s="1029"/>
      <c r="C22" s="1029"/>
      <c r="D22" s="1029"/>
      <c r="E22" s="1029"/>
      <c r="F22" s="1030"/>
      <c r="G22" s="175">
        <f>SUM(G17:G21)</f>
        <v>19</v>
      </c>
      <c r="H22" s="176">
        <f>SUM(H17:H21)</f>
        <v>570</v>
      </c>
      <c r="I22" s="176">
        <f t="shared" ref="I22:V22" si="6">SUM(I17:I21)</f>
        <v>213</v>
      </c>
      <c r="J22" s="176">
        <f t="shared" si="6"/>
        <v>81</v>
      </c>
      <c r="K22" s="176">
        <f t="shared" si="6"/>
        <v>0</v>
      </c>
      <c r="L22" s="176">
        <f t="shared" si="6"/>
        <v>132</v>
      </c>
      <c r="M22" s="176">
        <f t="shared" si="6"/>
        <v>357</v>
      </c>
      <c r="N22" s="176">
        <f t="shared" si="6"/>
        <v>7</v>
      </c>
      <c r="O22" s="176">
        <f t="shared" si="6"/>
        <v>6</v>
      </c>
      <c r="P22" s="176">
        <f t="shared" si="6"/>
        <v>6</v>
      </c>
      <c r="Q22" s="176">
        <f t="shared" si="6"/>
        <v>0</v>
      </c>
      <c r="R22" s="176">
        <f t="shared" si="6"/>
        <v>0</v>
      </c>
      <c r="S22" s="176">
        <f t="shared" si="6"/>
        <v>0</v>
      </c>
      <c r="T22" s="176">
        <f t="shared" si="6"/>
        <v>0</v>
      </c>
      <c r="U22" s="176">
        <f t="shared" si="6"/>
        <v>0</v>
      </c>
      <c r="V22" s="176">
        <f t="shared" si="6"/>
        <v>0</v>
      </c>
      <c r="W22" s="90">
        <f>30*G22</f>
        <v>570</v>
      </c>
      <c r="AB22" s="144">
        <f>30*G22</f>
        <v>570</v>
      </c>
    </row>
    <row r="23" spans="1:28" ht="21.75" customHeight="1" thickBot="1" x14ac:dyDescent="0.25">
      <c r="A23" s="936" t="s">
        <v>128</v>
      </c>
      <c r="B23" s="937"/>
      <c r="C23" s="937"/>
      <c r="D23" s="937"/>
      <c r="E23" s="937"/>
      <c r="F23" s="937"/>
      <c r="G23" s="937"/>
      <c r="H23" s="937"/>
      <c r="I23" s="937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9"/>
    </row>
    <row r="24" spans="1:28" s="90" customFormat="1" ht="18.75" customHeight="1" thickBot="1" x14ac:dyDescent="0.25">
      <c r="A24" s="105" t="s">
        <v>189</v>
      </c>
      <c r="B24" s="177" t="s">
        <v>109</v>
      </c>
      <c r="C24" s="178"/>
      <c r="D24" s="179" t="s">
        <v>125</v>
      </c>
      <c r="E24" s="179"/>
      <c r="F24" s="180"/>
      <c r="G24" s="181">
        <v>4.5</v>
      </c>
      <c r="H24" s="182">
        <f>G24*30</f>
        <v>135</v>
      </c>
      <c r="I24" s="147">
        <f>J24+K24+L24</f>
        <v>0</v>
      </c>
      <c r="J24" s="148"/>
      <c r="K24" s="148"/>
      <c r="L24" s="148"/>
      <c r="M24" s="149">
        <f t="shared" ref="M24:M25" si="7">H24-I24</f>
        <v>135</v>
      </c>
      <c r="N24" s="183"/>
      <c r="O24" s="184"/>
      <c r="P24" s="185"/>
      <c r="Q24" s="183"/>
      <c r="R24" s="185"/>
      <c r="S24" s="183"/>
      <c r="T24" s="185"/>
      <c r="U24" s="183"/>
      <c r="V24" s="114"/>
    </row>
    <row r="25" spans="1:28" s="90" customFormat="1" ht="18.75" customHeight="1" thickBot="1" x14ac:dyDescent="0.25">
      <c r="A25" s="105" t="s">
        <v>190</v>
      </c>
      <c r="B25" s="186" t="s">
        <v>26</v>
      </c>
      <c r="C25" s="187"/>
      <c r="D25" s="188" t="s">
        <v>161</v>
      </c>
      <c r="E25" s="188"/>
      <c r="F25" s="189"/>
      <c r="G25" s="190">
        <v>6</v>
      </c>
      <c r="H25" s="191">
        <f>G25*30</f>
        <v>180</v>
      </c>
      <c r="I25" s="192">
        <f>J25+K25+L25</f>
        <v>0</v>
      </c>
      <c r="J25" s="193"/>
      <c r="K25" s="193"/>
      <c r="L25" s="193"/>
      <c r="M25" s="194">
        <f t="shared" si="7"/>
        <v>180</v>
      </c>
      <c r="N25" s="195"/>
      <c r="O25" s="196"/>
      <c r="P25" s="197"/>
      <c r="Q25" s="195"/>
      <c r="R25" s="197"/>
      <c r="S25" s="195"/>
      <c r="T25" s="197"/>
      <c r="U25" s="195"/>
      <c r="V25" s="198"/>
    </row>
    <row r="26" spans="1:28" s="90" customFormat="1" ht="18" customHeight="1" thickBot="1" x14ac:dyDescent="0.25">
      <c r="A26" s="1014" t="s">
        <v>129</v>
      </c>
      <c r="B26" s="1015"/>
      <c r="C26" s="1015"/>
      <c r="D26" s="1015"/>
      <c r="E26" s="1015"/>
      <c r="F26" s="1016"/>
      <c r="G26" s="199">
        <f>SUM(G24:G25)</f>
        <v>10.5</v>
      </c>
      <c r="H26" s="200">
        <f>SUM(H24:H25)</f>
        <v>315</v>
      </c>
      <c r="I26" s="200">
        <f t="shared" ref="I26:V26" si="8">SUM(I24:I24)</f>
        <v>0</v>
      </c>
      <c r="J26" s="200">
        <f t="shared" si="8"/>
        <v>0</v>
      </c>
      <c r="K26" s="200">
        <f t="shared" si="8"/>
        <v>0</v>
      </c>
      <c r="L26" s="200">
        <f t="shared" si="8"/>
        <v>0</v>
      </c>
      <c r="M26" s="200">
        <f>SUM(M24:M25)</f>
        <v>315</v>
      </c>
      <c r="N26" s="200">
        <f t="shared" si="8"/>
        <v>0</v>
      </c>
      <c r="O26" s="200"/>
      <c r="P26" s="200">
        <f t="shared" si="8"/>
        <v>0</v>
      </c>
      <c r="Q26" s="200">
        <f t="shared" si="8"/>
        <v>0</v>
      </c>
      <c r="R26" s="200">
        <f t="shared" si="8"/>
        <v>0</v>
      </c>
      <c r="S26" s="200">
        <f t="shared" si="8"/>
        <v>0</v>
      </c>
      <c r="T26" s="200">
        <f t="shared" si="8"/>
        <v>0</v>
      </c>
      <c r="U26" s="200">
        <f t="shared" si="8"/>
        <v>0</v>
      </c>
      <c r="V26" s="200">
        <f t="shared" si="8"/>
        <v>0</v>
      </c>
    </row>
    <row r="27" spans="1:28" ht="32.25" customHeight="1" thickBot="1" x14ac:dyDescent="0.25">
      <c r="A27" s="1017" t="s">
        <v>187</v>
      </c>
      <c r="B27" s="1018"/>
      <c r="C27" s="1018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9"/>
    </row>
    <row r="28" spans="1:28" s="90" customFormat="1" ht="16.5" thickBot="1" x14ac:dyDescent="0.25">
      <c r="A28" s="145" t="s">
        <v>191</v>
      </c>
      <c r="B28" s="301" t="s">
        <v>188</v>
      </c>
      <c r="C28" s="201"/>
      <c r="D28" s="202"/>
      <c r="E28" s="202"/>
      <c r="F28" s="203"/>
      <c r="G28" s="181">
        <v>24</v>
      </c>
      <c r="H28" s="204">
        <f>G28*30</f>
        <v>720</v>
      </c>
      <c r="I28" s="205"/>
      <c r="J28" s="206"/>
      <c r="K28" s="206"/>
      <c r="L28" s="206"/>
      <c r="M28" s="149">
        <f t="shared" ref="M28" si="9">H28-I28</f>
        <v>720</v>
      </c>
      <c r="N28" s="205"/>
      <c r="O28" s="207"/>
      <c r="P28" s="208"/>
      <c r="Q28" s="205"/>
      <c r="R28" s="208"/>
      <c r="S28" s="205"/>
      <c r="T28" s="208"/>
      <c r="U28" s="205"/>
      <c r="V28" s="209"/>
    </row>
    <row r="29" spans="1:28" s="90" customFormat="1" ht="16.5" thickBot="1" x14ac:dyDescent="0.25">
      <c r="A29" s="1020" t="s">
        <v>130</v>
      </c>
      <c r="B29" s="1021"/>
      <c r="C29" s="1021"/>
      <c r="D29" s="1021"/>
      <c r="E29" s="1021"/>
      <c r="F29" s="1022"/>
      <c r="G29" s="210">
        <f t="shared" ref="G29:N29" si="10">SUM(G28:G28)</f>
        <v>24</v>
      </c>
      <c r="H29" s="211">
        <f t="shared" si="10"/>
        <v>720</v>
      </c>
      <c r="I29" s="211">
        <f t="shared" si="10"/>
        <v>0</v>
      </c>
      <c r="J29" s="211">
        <f t="shared" si="10"/>
        <v>0</v>
      </c>
      <c r="K29" s="211">
        <f t="shared" si="10"/>
        <v>0</v>
      </c>
      <c r="L29" s="211">
        <f t="shared" si="10"/>
        <v>0</v>
      </c>
      <c r="M29" s="211">
        <f t="shared" si="10"/>
        <v>720</v>
      </c>
      <c r="N29" s="211">
        <f t="shared" si="10"/>
        <v>0</v>
      </c>
      <c r="O29" s="211"/>
      <c r="P29" s="211">
        <f t="shared" ref="P29:V29" si="11">SUM(P28:P28)</f>
        <v>0</v>
      </c>
      <c r="Q29" s="211">
        <f t="shared" si="11"/>
        <v>0</v>
      </c>
      <c r="R29" s="211">
        <f t="shared" si="11"/>
        <v>0</v>
      </c>
      <c r="S29" s="211">
        <f t="shared" si="11"/>
        <v>0</v>
      </c>
      <c r="T29" s="211">
        <f t="shared" si="11"/>
        <v>0</v>
      </c>
      <c r="U29" s="211">
        <f t="shared" si="11"/>
        <v>0</v>
      </c>
      <c r="V29" s="212">
        <f t="shared" si="11"/>
        <v>0</v>
      </c>
    </row>
    <row r="30" spans="1:28" ht="16.5" thickBot="1" x14ac:dyDescent="0.25">
      <c r="A30" s="1023" t="s">
        <v>131</v>
      </c>
      <c r="B30" s="1024"/>
      <c r="C30" s="1024"/>
      <c r="D30" s="1024"/>
      <c r="E30" s="1024"/>
      <c r="F30" s="1024"/>
      <c r="G30" s="213">
        <f>G29+G26+G22+G15</f>
        <v>65.5</v>
      </c>
      <c r="H30" s="213">
        <f>H29+H26+H22+H15</f>
        <v>1965</v>
      </c>
      <c r="I30" s="214">
        <f t="shared" ref="I30:AA30" si="12">I22+I15+I26+I29</f>
        <v>309</v>
      </c>
      <c r="J30" s="214">
        <f t="shared" si="12"/>
        <v>114</v>
      </c>
      <c r="K30" s="214">
        <f t="shared" si="12"/>
        <v>0</v>
      </c>
      <c r="L30" s="214">
        <f t="shared" si="12"/>
        <v>195</v>
      </c>
      <c r="M30" s="214">
        <f t="shared" si="12"/>
        <v>1566</v>
      </c>
      <c r="N30" s="214">
        <f t="shared" si="12"/>
        <v>11</v>
      </c>
      <c r="O30" s="214">
        <f t="shared" si="12"/>
        <v>8</v>
      </c>
      <c r="P30" s="214">
        <f t="shared" si="12"/>
        <v>8</v>
      </c>
      <c r="Q30" s="214">
        <f t="shared" si="12"/>
        <v>0</v>
      </c>
      <c r="R30" s="214">
        <f t="shared" si="12"/>
        <v>0</v>
      </c>
      <c r="S30" s="214">
        <f t="shared" si="12"/>
        <v>0</v>
      </c>
      <c r="T30" s="214">
        <f t="shared" si="12"/>
        <v>0</v>
      </c>
      <c r="U30" s="214">
        <f t="shared" si="12"/>
        <v>0</v>
      </c>
      <c r="V30" s="214">
        <f t="shared" si="12"/>
        <v>0</v>
      </c>
      <c r="W30" s="214" t="e">
        <f t="shared" si="12"/>
        <v>#REF!</v>
      </c>
      <c r="X30" s="214" t="e">
        <f t="shared" si="12"/>
        <v>#REF!</v>
      </c>
      <c r="Y30" s="214" t="e">
        <f t="shared" si="12"/>
        <v>#REF!</v>
      </c>
      <c r="Z30" s="214" t="e">
        <f t="shared" si="12"/>
        <v>#REF!</v>
      </c>
      <c r="AA30" s="214" t="e">
        <f t="shared" si="12"/>
        <v>#REF!</v>
      </c>
    </row>
    <row r="31" spans="1:28" x14ac:dyDescent="0.2">
      <c r="A31" s="1025" t="s">
        <v>132</v>
      </c>
      <c r="B31" s="1026"/>
      <c r="C31" s="1026"/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7"/>
    </row>
    <row r="32" spans="1:28" ht="16.5" thickBot="1" x14ac:dyDescent="0.25">
      <c r="A32" s="924" t="s">
        <v>133</v>
      </c>
      <c r="B32" s="941"/>
      <c r="C32" s="941"/>
      <c r="D32" s="941"/>
      <c r="E32" s="941"/>
      <c r="F32" s="941"/>
      <c r="G32" s="941"/>
      <c r="H32" s="941"/>
      <c r="I32" s="925"/>
      <c r="J32" s="925"/>
      <c r="K32" s="925"/>
      <c r="L32" s="925"/>
      <c r="M32" s="925"/>
      <c r="N32" s="941"/>
      <c r="O32" s="941"/>
      <c r="P32" s="941"/>
      <c r="Q32" s="941"/>
      <c r="R32" s="941"/>
      <c r="S32" s="941"/>
      <c r="T32" s="941"/>
      <c r="U32" s="941"/>
      <c r="V32" s="942"/>
    </row>
    <row r="33" spans="1:27" ht="16.5" thickBot="1" x14ac:dyDescent="0.25">
      <c r="A33" s="995" t="s">
        <v>82</v>
      </c>
      <c r="B33" s="215" t="s">
        <v>165</v>
      </c>
      <c r="C33" s="216"/>
      <c r="D33" s="217" t="s">
        <v>125</v>
      </c>
      <c r="E33" s="217"/>
      <c r="F33" s="218"/>
      <c r="G33" s="219">
        <v>4</v>
      </c>
      <c r="H33" s="295">
        <f>G33*30</f>
        <v>120</v>
      </c>
      <c r="I33" s="296">
        <f>J33+K33+L33</f>
        <v>54</v>
      </c>
      <c r="J33" s="297">
        <v>18</v>
      </c>
      <c r="K33" s="297"/>
      <c r="L33" s="297">
        <v>36</v>
      </c>
      <c r="M33" s="298">
        <f>H33-I33</f>
        <v>66</v>
      </c>
      <c r="N33" s="299"/>
      <c r="O33" s="300">
        <v>3</v>
      </c>
      <c r="P33" s="298">
        <v>3</v>
      </c>
      <c r="Q33" s="216"/>
      <c r="R33" s="218"/>
      <c r="S33" s="216"/>
      <c r="T33" s="218"/>
      <c r="U33" s="216"/>
      <c r="V33" s="218"/>
    </row>
    <row r="34" spans="1:27" ht="32.25" thickBot="1" x14ac:dyDescent="0.25">
      <c r="A34" s="995"/>
      <c r="B34" s="220" t="s">
        <v>166</v>
      </c>
      <c r="C34" s="216"/>
      <c r="D34" s="217" t="s">
        <v>125</v>
      </c>
      <c r="E34" s="217"/>
      <c r="F34" s="218"/>
      <c r="G34" s="219">
        <v>4</v>
      </c>
      <c r="H34" s="295">
        <f>G34*30</f>
        <v>120</v>
      </c>
      <c r="I34" s="296">
        <f>J34+K34+L34</f>
        <v>54</v>
      </c>
      <c r="J34" s="297">
        <v>18</v>
      </c>
      <c r="K34" s="297"/>
      <c r="L34" s="297">
        <v>36</v>
      </c>
      <c r="M34" s="298">
        <f>H34-I34</f>
        <v>66</v>
      </c>
      <c r="N34" s="299"/>
      <c r="O34" s="300">
        <v>3</v>
      </c>
      <c r="P34" s="298">
        <v>3</v>
      </c>
      <c r="Q34" s="99"/>
      <c r="R34" s="292"/>
      <c r="S34" s="99"/>
      <c r="T34" s="292"/>
      <c r="U34" s="99"/>
      <c r="V34" s="292"/>
    </row>
    <row r="35" spans="1:27" x14ac:dyDescent="0.25">
      <c r="A35" s="995"/>
      <c r="B35" s="294" t="s">
        <v>186</v>
      </c>
      <c r="C35" s="293"/>
      <c r="D35" s="293"/>
      <c r="E35" s="293"/>
      <c r="F35" s="293"/>
      <c r="G35" s="219">
        <v>4</v>
      </c>
      <c r="H35" s="295">
        <f>G35*30</f>
        <v>120</v>
      </c>
      <c r="I35" s="136"/>
      <c r="J35" s="136"/>
      <c r="K35" s="136"/>
      <c r="L35" s="136"/>
      <c r="M35" s="136"/>
      <c r="N35" s="136"/>
      <c r="O35" s="136"/>
      <c r="P35" s="136"/>
      <c r="Q35" s="293"/>
      <c r="R35" s="293"/>
      <c r="S35" s="293"/>
      <c r="T35" s="293"/>
      <c r="U35" s="293"/>
      <c r="V35" s="293"/>
    </row>
    <row r="36" spans="1:27" ht="16.5" thickBot="1" x14ac:dyDescent="0.25">
      <c r="A36" s="1028" t="s">
        <v>134</v>
      </c>
      <c r="B36" s="1032"/>
      <c r="C36" s="1032"/>
      <c r="D36" s="1032"/>
      <c r="E36" s="1032"/>
      <c r="F36" s="1033"/>
      <c r="G36" s="221">
        <f>G33</f>
        <v>4</v>
      </c>
      <c r="H36" s="222">
        <f t="shared" ref="H36:P36" si="13">H33</f>
        <v>120</v>
      </c>
      <c r="I36" s="222">
        <f t="shared" si="13"/>
        <v>54</v>
      </c>
      <c r="J36" s="222">
        <f t="shared" si="13"/>
        <v>18</v>
      </c>
      <c r="K36" s="222">
        <f t="shared" si="13"/>
        <v>0</v>
      </c>
      <c r="L36" s="222">
        <f t="shared" si="13"/>
        <v>36</v>
      </c>
      <c r="M36" s="222">
        <f t="shared" si="13"/>
        <v>66</v>
      </c>
      <c r="N36" s="222">
        <f t="shared" si="13"/>
        <v>0</v>
      </c>
      <c r="O36" s="222">
        <f t="shared" si="13"/>
        <v>3</v>
      </c>
      <c r="P36" s="222">
        <f t="shared" si="13"/>
        <v>3</v>
      </c>
      <c r="Q36" s="222">
        <f t="shared" ref="Q36:AA36" si="14">SUM(Q33:Q34)</f>
        <v>0</v>
      </c>
      <c r="R36" s="222">
        <f t="shared" si="14"/>
        <v>0</v>
      </c>
      <c r="S36" s="222">
        <f t="shared" si="14"/>
        <v>0</v>
      </c>
      <c r="T36" s="222">
        <f t="shared" si="14"/>
        <v>0</v>
      </c>
      <c r="U36" s="222">
        <f t="shared" si="14"/>
        <v>0</v>
      </c>
      <c r="V36" s="222">
        <f t="shared" si="14"/>
        <v>0</v>
      </c>
      <c r="W36" s="222">
        <f t="shared" si="14"/>
        <v>0</v>
      </c>
      <c r="X36" s="222">
        <f t="shared" si="14"/>
        <v>0</v>
      </c>
      <c r="Y36" s="222">
        <f t="shared" si="14"/>
        <v>0</v>
      </c>
      <c r="Z36" s="222">
        <f t="shared" si="14"/>
        <v>0</v>
      </c>
      <c r="AA36" s="222">
        <f t="shared" si="14"/>
        <v>0</v>
      </c>
    </row>
    <row r="37" spans="1:27" ht="16.5" thickBot="1" x14ac:dyDescent="0.25">
      <c r="A37" s="1034" t="s">
        <v>162</v>
      </c>
      <c r="B37" s="941"/>
      <c r="C37" s="941"/>
      <c r="D37" s="941"/>
      <c r="E37" s="941"/>
      <c r="F37" s="941"/>
      <c r="G37" s="941"/>
      <c r="H37" s="941"/>
      <c r="I37" s="941"/>
      <c r="J37" s="941"/>
      <c r="K37" s="941"/>
      <c r="L37" s="941"/>
      <c r="M37" s="941"/>
      <c r="N37" s="925"/>
      <c r="O37" s="925"/>
      <c r="P37" s="925"/>
      <c r="Q37" s="941"/>
      <c r="R37" s="941"/>
      <c r="S37" s="941"/>
      <c r="T37" s="941"/>
      <c r="U37" s="941"/>
      <c r="V37" s="942"/>
    </row>
    <row r="38" spans="1:27" ht="16.5" thickBot="1" x14ac:dyDescent="0.25">
      <c r="A38" s="1035" t="s">
        <v>135</v>
      </c>
      <c r="B38" s="223" t="s">
        <v>173</v>
      </c>
      <c r="C38" s="224"/>
      <c r="D38" s="224">
        <v>1</v>
      </c>
      <c r="E38" s="224"/>
      <c r="F38" s="224"/>
      <c r="G38" s="225">
        <v>3</v>
      </c>
      <c r="H38" s="237">
        <f t="shared" ref="H38" si="15">G38*30</f>
        <v>90</v>
      </c>
      <c r="I38" s="34">
        <v>64</v>
      </c>
      <c r="J38" s="224">
        <v>15</v>
      </c>
      <c r="K38" s="224"/>
      <c r="L38" s="224">
        <v>15</v>
      </c>
      <c r="M38" s="226">
        <v>86</v>
      </c>
      <c r="N38" s="34">
        <v>2</v>
      </c>
      <c r="O38" s="35"/>
      <c r="P38" s="48"/>
      <c r="Q38" s="224"/>
      <c r="R38" s="89"/>
      <c r="S38" s="224"/>
      <c r="T38" s="89"/>
      <c r="U38" s="224"/>
      <c r="V38" s="89"/>
      <c r="W38" s="227"/>
      <c r="X38" s="227"/>
      <c r="Y38" s="227"/>
    </row>
    <row r="39" spans="1:27" x14ac:dyDescent="0.2">
      <c r="A39" s="1036"/>
      <c r="B39" s="228" t="s">
        <v>174</v>
      </c>
      <c r="C39" s="224"/>
      <c r="D39" s="224">
        <v>1</v>
      </c>
      <c r="E39" s="224"/>
      <c r="F39" s="224"/>
      <c r="G39" s="225">
        <v>3</v>
      </c>
      <c r="H39" s="237">
        <f t="shared" ref="H39" si="16">G39*30</f>
        <v>90</v>
      </c>
      <c r="I39" s="34">
        <v>64</v>
      </c>
      <c r="J39" s="224">
        <v>15</v>
      </c>
      <c r="K39" s="224"/>
      <c r="L39" s="224">
        <v>15</v>
      </c>
      <c r="M39" s="226">
        <v>86</v>
      </c>
      <c r="N39" s="34">
        <v>2</v>
      </c>
      <c r="O39" s="35"/>
      <c r="P39" s="48"/>
      <c r="Q39" s="229"/>
      <c r="R39" s="230"/>
      <c r="S39" s="229"/>
      <c r="T39" s="230"/>
      <c r="U39" s="229"/>
      <c r="V39" s="230"/>
      <c r="W39" s="227"/>
      <c r="X39" s="227"/>
      <c r="Y39" s="227"/>
    </row>
    <row r="40" spans="1:27" x14ac:dyDescent="0.2">
      <c r="A40" s="1037" t="s">
        <v>137</v>
      </c>
      <c r="B40" s="231" t="s">
        <v>167</v>
      </c>
      <c r="C40" s="232">
        <v>1</v>
      </c>
      <c r="D40" s="233"/>
      <c r="E40" s="234"/>
      <c r="F40" s="235"/>
      <c r="G40" s="236">
        <v>5</v>
      </c>
      <c r="H40" s="237">
        <f t="shared" ref="H40:H42" si="17">G40*30</f>
        <v>150</v>
      </c>
      <c r="I40" s="238">
        <f t="shared" ref="I40:I47" si="18">J40+L40+K40</f>
        <v>60</v>
      </c>
      <c r="J40" s="239">
        <v>30</v>
      </c>
      <c r="K40" s="240"/>
      <c r="L40" s="240">
        <v>30</v>
      </c>
      <c r="M40" s="241">
        <f t="shared" ref="M40" si="19">H40-I40</f>
        <v>90</v>
      </c>
      <c r="N40" s="242">
        <v>4</v>
      </c>
      <c r="O40" s="243"/>
      <c r="P40" s="244"/>
      <c r="Q40" s="245"/>
      <c r="R40" s="244"/>
      <c r="S40" s="242"/>
      <c r="T40" s="244"/>
      <c r="U40" s="242"/>
      <c r="V40" s="246"/>
    </row>
    <row r="41" spans="1:27" x14ac:dyDescent="0.2">
      <c r="A41" s="1038"/>
      <c r="B41" s="231" t="s">
        <v>175</v>
      </c>
      <c r="C41" s="232">
        <v>1</v>
      </c>
      <c r="D41" s="233"/>
      <c r="E41" s="234"/>
      <c r="F41" s="235"/>
      <c r="G41" s="236">
        <v>5</v>
      </c>
      <c r="H41" s="237">
        <f t="shared" ref="H41" si="20">G41*30</f>
        <v>150</v>
      </c>
      <c r="I41" s="238">
        <f t="shared" si="18"/>
        <v>60</v>
      </c>
      <c r="J41" s="239">
        <v>30</v>
      </c>
      <c r="K41" s="240"/>
      <c r="L41" s="240">
        <v>30</v>
      </c>
      <c r="M41" s="241">
        <f t="shared" ref="M41" si="21">H41-I41</f>
        <v>90</v>
      </c>
      <c r="N41" s="242">
        <v>4</v>
      </c>
      <c r="O41" s="243"/>
      <c r="P41" s="244"/>
      <c r="Q41" s="245"/>
      <c r="R41" s="244"/>
      <c r="S41" s="242"/>
      <c r="T41" s="244"/>
      <c r="U41" s="242"/>
      <c r="V41" s="246"/>
    </row>
    <row r="42" spans="1:27" ht="31.5" x14ac:dyDescent="0.2">
      <c r="A42" s="1037" t="s">
        <v>138</v>
      </c>
      <c r="B42" s="231" t="s">
        <v>176</v>
      </c>
      <c r="C42" s="232"/>
      <c r="D42" s="233" t="s">
        <v>136</v>
      </c>
      <c r="E42" s="234"/>
      <c r="F42" s="235"/>
      <c r="G42" s="236">
        <v>4</v>
      </c>
      <c r="H42" s="237">
        <f t="shared" si="17"/>
        <v>120</v>
      </c>
      <c r="I42" s="238">
        <f t="shared" si="18"/>
        <v>45</v>
      </c>
      <c r="J42" s="239">
        <v>15</v>
      </c>
      <c r="K42" s="240">
        <v>30</v>
      </c>
      <c r="L42" s="240"/>
      <c r="M42" s="241">
        <f t="shared" ref="M42" si="22">H42-I42</f>
        <v>75</v>
      </c>
      <c r="N42" s="242">
        <v>3</v>
      </c>
      <c r="O42" s="243"/>
      <c r="P42" s="244"/>
      <c r="Q42" s="245"/>
      <c r="R42" s="244"/>
      <c r="S42" s="242"/>
      <c r="T42" s="244"/>
      <c r="U42" s="242"/>
      <c r="V42" s="246"/>
    </row>
    <row r="43" spans="1:27" x14ac:dyDescent="0.2">
      <c r="A43" s="1038"/>
      <c r="B43" s="231" t="s">
        <v>177</v>
      </c>
      <c r="C43" s="232"/>
      <c r="D43" s="233" t="s">
        <v>136</v>
      </c>
      <c r="E43" s="234"/>
      <c r="F43" s="235"/>
      <c r="G43" s="236">
        <v>4</v>
      </c>
      <c r="H43" s="237">
        <f t="shared" ref="H43" si="23">G43*30</f>
        <v>120</v>
      </c>
      <c r="I43" s="238">
        <f t="shared" si="18"/>
        <v>45</v>
      </c>
      <c r="J43" s="239">
        <v>15</v>
      </c>
      <c r="K43" s="240">
        <v>30</v>
      </c>
      <c r="L43" s="240"/>
      <c r="M43" s="241">
        <f t="shared" ref="M43" si="24">H43-I43</f>
        <v>75</v>
      </c>
      <c r="N43" s="242">
        <v>3</v>
      </c>
      <c r="O43" s="243"/>
      <c r="P43" s="244"/>
      <c r="Q43" s="245"/>
      <c r="R43" s="244"/>
      <c r="S43" s="242"/>
      <c r="T43" s="244"/>
      <c r="U43" s="242"/>
      <c r="V43" s="246"/>
    </row>
    <row r="44" spans="1:27" x14ac:dyDescent="0.2">
      <c r="A44" s="1037" t="s">
        <v>163</v>
      </c>
      <c r="B44" s="231" t="s">
        <v>178</v>
      </c>
      <c r="C44" s="232">
        <v>2</v>
      </c>
      <c r="D44" s="233"/>
      <c r="E44" s="234"/>
      <c r="F44" s="235"/>
      <c r="G44" s="236">
        <v>4</v>
      </c>
      <c r="H44" s="237">
        <f t="shared" ref="H44" si="25">G44*30</f>
        <v>120</v>
      </c>
      <c r="I44" s="238">
        <f t="shared" si="18"/>
        <v>54</v>
      </c>
      <c r="J44" s="239">
        <v>18</v>
      </c>
      <c r="K44" s="240"/>
      <c r="L44" s="240">
        <v>36</v>
      </c>
      <c r="M44" s="241">
        <f t="shared" ref="M44" si="26">H44-I44</f>
        <v>66</v>
      </c>
      <c r="N44" s="242"/>
      <c r="O44" s="243">
        <v>3</v>
      </c>
      <c r="P44" s="244">
        <v>3</v>
      </c>
      <c r="Q44" s="245"/>
      <c r="R44" s="244"/>
      <c r="S44" s="242"/>
      <c r="T44" s="244"/>
      <c r="U44" s="242"/>
      <c r="V44" s="246"/>
    </row>
    <row r="45" spans="1:27" x14ac:dyDescent="0.2">
      <c r="A45" s="1038"/>
      <c r="B45" s="231" t="s">
        <v>179</v>
      </c>
      <c r="C45" s="232">
        <v>2</v>
      </c>
      <c r="D45" s="233"/>
      <c r="E45" s="234"/>
      <c r="F45" s="235"/>
      <c r="G45" s="236">
        <v>4</v>
      </c>
      <c r="H45" s="237">
        <f t="shared" ref="H45" si="27">G45*30</f>
        <v>120</v>
      </c>
      <c r="I45" s="238">
        <f t="shared" si="18"/>
        <v>54</v>
      </c>
      <c r="J45" s="239">
        <v>18</v>
      </c>
      <c r="K45" s="240"/>
      <c r="L45" s="240">
        <v>36</v>
      </c>
      <c r="M45" s="241">
        <f t="shared" ref="M45" si="28">H45-I45</f>
        <v>66</v>
      </c>
      <c r="N45" s="242"/>
      <c r="O45" s="243">
        <v>3</v>
      </c>
      <c r="P45" s="244">
        <v>3</v>
      </c>
      <c r="Q45" s="245"/>
      <c r="R45" s="244"/>
      <c r="S45" s="242"/>
      <c r="T45" s="244"/>
      <c r="U45" s="242"/>
      <c r="V45" s="246"/>
    </row>
    <row r="46" spans="1:27" x14ac:dyDescent="0.2">
      <c r="A46" s="1037" t="s">
        <v>138</v>
      </c>
      <c r="B46" s="231" t="s">
        <v>180</v>
      </c>
      <c r="C46" s="232">
        <v>2</v>
      </c>
      <c r="D46" s="233"/>
      <c r="E46" s="234"/>
      <c r="F46" s="235"/>
      <c r="G46" s="236">
        <v>4.5</v>
      </c>
      <c r="H46" s="237">
        <f t="shared" ref="H46" si="29">G46*30</f>
        <v>135</v>
      </c>
      <c r="I46" s="238">
        <f t="shared" si="18"/>
        <v>54</v>
      </c>
      <c r="J46" s="239">
        <v>18</v>
      </c>
      <c r="K46" s="240"/>
      <c r="L46" s="240">
        <v>36</v>
      </c>
      <c r="M46" s="241">
        <f t="shared" ref="M46" si="30">H46-I46</f>
        <v>81</v>
      </c>
      <c r="N46" s="242"/>
      <c r="O46" s="243">
        <v>3</v>
      </c>
      <c r="P46" s="244">
        <v>3</v>
      </c>
      <c r="Q46" s="245"/>
      <c r="R46" s="244"/>
      <c r="S46" s="242"/>
      <c r="T46" s="244"/>
      <c r="U46" s="242"/>
      <c r="V46" s="246"/>
    </row>
    <row r="47" spans="1:27" ht="16.5" thickBot="1" x14ac:dyDescent="0.25">
      <c r="A47" s="1039"/>
      <c r="B47" s="247" t="s">
        <v>168</v>
      </c>
      <c r="C47" s="232">
        <v>2</v>
      </c>
      <c r="D47" s="233"/>
      <c r="E47" s="234"/>
      <c r="F47" s="235"/>
      <c r="G47" s="236">
        <v>4.5</v>
      </c>
      <c r="H47" s="237">
        <f t="shared" ref="H47" si="31">G47*30</f>
        <v>135</v>
      </c>
      <c r="I47" s="238">
        <f t="shared" si="18"/>
        <v>54</v>
      </c>
      <c r="J47" s="239">
        <v>18</v>
      </c>
      <c r="K47" s="240"/>
      <c r="L47" s="240">
        <v>36</v>
      </c>
      <c r="M47" s="241">
        <f t="shared" ref="M47" si="32">H47-I47</f>
        <v>81</v>
      </c>
      <c r="N47" s="242"/>
      <c r="O47" s="243">
        <v>3</v>
      </c>
      <c r="P47" s="244">
        <v>3</v>
      </c>
      <c r="Q47" s="250"/>
      <c r="R47" s="249"/>
      <c r="S47" s="248"/>
      <c r="T47" s="249"/>
      <c r="U47" s="248"/>
      <c r="V47" s="251"/>
    </row>
    <row r="48" spans="1:27" ht="16.5" thickBot="1" x14ac:dyDescent="0.25">
      <c r="A48" s="1040" t="s">
        <v>139</v>
      </c>
      <c r="B48" s="1029"/>
      <c r="C48" s="1029"/>
      <c r="D48" s="1029"/>
      <c r="E48" s="1029"/>
      <c r="F48" s="1030"/>
      <c r="G48" s="175">
        <f>G38+G40+G42+G44+G46</f>
        <v>20.5</v>
      </c>
      <c r="H48" s="176">
        <f t="shared" ref="H48:P48" si="33">H38+H40+H42+H44+H46</f>
        <v>615</v>
      </c>
      <c r="I48" s="176">
        <f t="shared" si="33"/>
        <v>277</v>
      </c>
      <c r="J48" s="176">
        <f t="shared" si="33"/>
        <v>96</v>
      </c>
      <c r="K48" s="176">
        <f t="shared" si="33"/>
        <v>30</v>
      </c>
      <c r="L48" s="176">
        <f t="shared" si="33"/>
        <v>117</v>
      </c>
      <c r="M48" s="176">
        <f t="shared" si="33"/>
        <v>398</v>
      </c>
      <c r="N48" s="176">
        <f t="shared" si="33"/>
        <v>9</v>
      </c>
      <c r="O48" s="176">
        <f t="shared" si="33"/>
        <v>6</v>
      </c>
      <c r="P48" s="176">
        <f t="shared" si="33"/>
        <v>6</v>
      </c>
      <c r="Q48" s="176">
        <f t="shared" ref="Q48:V48" si="34">SUM(Q38:Q47)</f>
        <v>0</v>
      </c>
      <c r="R48" s="176">
        <f t="shared" si="34"/>
        <v>0</v>
      </c>
      <c r="S48" s="176">
        <f t="shared" si="34"/>
        <v>0</v>
      </c>
      <c r="T48" s="176">
        <f t="shared" si="34"/>
        <v>0</v>
      </c>
      <c r="U48" s="176">
        <f t="shared" si="34"/>
        <v>0</v>
      </c>
      <c r="V48" s="176">
        <f t="shared" si="34"/>
        <v>0</v>
      </c>
    </row>
    <row r="49" spans="1:27" ht="16.5" thickBot="1" x14ac:dyDescent="0.25">
      <c r="A49" s="1041" t="s">
        <v>140</v>
      </c>
      <c r="B49" s="1042"/>
      <c r="C49" s="1042"/>
      <c r="D49" s="1042"/>
      <c r="E49" s="1042"/>
      <c r="F49" s="1043"/>
      <c r="G49" s="252">
        <f t="shared" ref="G49:V49" si="35">G48+G36</f>
        <v>24.5</v>
      </c>
      <c r="H49" s="253">
        <f t="shared" si="35"/>
        <v>735</v>
      </c>
      <c r="I49" s="253">
        <f t="shared" si="35"/>
        <v>331</v>
      </c>
      <c r="J49" s="253">
        <f t="shared" si="35"/>
        <v>114</v>
      </c>
      <c r="K49" s="253">
        <f t="shared" si="35"/>
        <v>30</v>
      </c>
      <c r="L49" s="253">
        <f t="shared" si="35"/>
        <v>153</v>
      </c>
      <c r="M49" s="253">
        <f t="shared" si="35"/>
        <v>464</v>
      </c>
      <c r="N49" s="176">
        <f t="shared" si="35"/>
        <v>9</v>
      </c>
      <c r="O49" s="176">
        <f t="shared" si="35"/>
        <v>9</v>
      </c>
      <c r="P49" s="176">
        <f t="shared" si="35"/>
        <v>9</v>
      </c>
      <c r="Q49" s="176">
        <f t="shared" si="35"/>
        <v>0</v>
      </c>
      <c r="R49" s="176">
        <f t="shared" si="35"/>
        <v>0</v>
      </c>
      <c r="S49" s="176">
        <f t="shared" si="35"/>
        <v>0</v>
      </c>
      <c r="T49" s="176">
        <f t="shared" si="35"/>
        <v>0</v>
      </c>
      <c r="U49" s="176">
        <f t="shared" si="35"/>
        <v>0</v>
      </c>
      <c r="V49" s="176">
        <f t="shared" si="35"/>
        <v>0</v>
      </c>
    </row>
    <row r="50" spans="1:27" s="90" customFormat="1" ht="16.5" thickBot="1" x14ac:dyDescent="0.25">
      <c r="A50" s="1044" t="s">
        <v>141</v>
      </c>
      <c r="B50" s="1044"/>
      <c r="C50" s="1044"/>
      <c r="D50" s="1044"/>
      <c r="E50" s="1044"/>
      <c r="F50" s="1044"/>
      <c r="G50" s="252">
        <f t="shared" ref="G50:M50" si="36">G49+G30</f>
        <v>90</v>
      </c>
      <c r="H50" s="253">
        <f t="shared" si="36"/>
        <v>2700</v>
      </c>
      <c r="I50" s="253">
        <f t="shared" si="36"/>
        <v>640</v>
      </c>
      <c r="J50" s="253">
        <f t="shared" si="36"/>
        <v>228</v>
      </c>
      <c r="K50" s="253">
        <f t="shared" si="36"/>
        <v>30</v>
      </c>
      <c r="L50" s="253">
        <f t="shared" si="36"/>
        <v>348</v>
      </c>
      <c r="M50" s="253">
        <f t="shared" si="36"/>
        <v>2030</v>
      </c>
      <c r="N50" s="176">
        <f t="shared" ref="N50:V50" si="37">N30+N49</f>
        <v>20</v>
      </c>
      <c r="O50" s="176">
        <f t="shared" si="37"/>
        <v>17</v>
      </c>
      <c r="P50" s="176">
        <f t="shared" si="37"/>
        <v>17</v>
      </c>
      <c r="Q50" s="176">
        <f t="shared" si="37"/>
        <v>0</v>
      </c>
      <c r="R50" s="176">
        <f t="shared" si="37"/>
        <v>0</v>
      </c>
      <c r="S50" s="176">
        <f t="shared" si="37"/>
        <v>0</v>
      </c>
      <c r="T50" s="176">
        <f t="shared" si="37"/>
        <v>0</v>
      </c>
      <c r="U50" s="176">
        <f t="shared" si="37"/>
        <v>0</v>
      </c>
      <c r="V50" s="176">
        <f t="shared" si="37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1045" t="s">
        <v>34</v>
      </c>
      <c r="B51" s="1045"/>
      <c r="C51" s="1045"/>
      <c r="D51" s="1045"/>
      <c r="E51" s="1045"/>
      <c r="F51" s="1045"/>
      <c r="G51" s="1045"/>
      <c r="H51" s="1045"/>
      <c r="I51" s="1045"/>
      <c r="J51" s="1045"/>
      <c r="K51" s="1045"/>
      <c r="L51" s="1045"/>
      <c r="M51" s="1045"/>
      <c r="N51" s="176">
        <f>N50</f>
        <v>20</v>
      </c>
      <c r="O51" s="176">
        <f t="shared" ref="O51:V51" si="38">O50</f>
        <v>17</v>
      </c>
      <c r="P51" s="176">
        <f t="shared" si="38"/>
        <v>17</v>
      </c>
      <c r="Q51" s="176">
        <f t="shared" si="38"/>
        <v>0</v>
      </c>
      <c r="R51" s="176">
        <f t="shared" si="38"/>
        <v>0</v>
      </c>
      <c r="S51" s="176">
        <f t="shared" si="38"/>
        <v>0</v>
      </c>
      <c r="T51" s="176">
        <f t="shared" si="38"/>
        <v>0</v>
      </c>
      <c r="U51" s="176">
        <f t="shared" si="38"/>
        <v>0</v>
      </c>
      <c r="V51" s="176">
        <f t="shared" si="38"/>
        <v>0</v>
      </c>
      <c r="Y51" s="86">
        <f t="shared" ref="Y51:AA51" si="39">Y50</f>
        <v>22</v>
      </c>
      <c r="Z51" s="86">
        <f t="shared" si="39"/>
        <v>22</v>
      </c>
      <c r="AA51" s="86">
        <f t="shared" si="39"/>
        <v>22</v>
      </c>
    </row>
    <row r="52" spans="1:27" s="90" customFormat="1" ht="16.5" thickBot="1" x14ac:dyDescent="0.25">
      <c r="A52" s="1031" t="s">
        <v>33</v>
      </c>
      <c r="B52" s="1031"/>
      <c r="C52" s="1031"/>
      <c r="D52" s="1031"/>
      <c r="E52" s="1031"/>
      <c r="F52" s="1031"/>
      <c r="G52" s="1031"/>
      <c r="H52" s="1031"/>
      <c r="I52" s="1031"/>
      <c r="J52" s="1031"/>
      <c r="K52" s="1031"/>
      <c r="L52" s="1031"/>
      <c r="M52" s="1031"/>
      <c r="N52" s="176">
        <v>3</v>
      </c>
      <c r="O52" s="254"/>
      <c r="P52" s="255">
        <v>3</v>
      </c>
      <c r="Q52" s="255"/>
      <c r="R52" s="255"/>
      <c r="S52" s="255"/>
      <c r="T52" s="255"/>
      <c r="U52" s="255"/>
      <c r="V52" s="255"/>
    </row>
    <row r="53" spans="1:27" s="90" customFormat="1" ht="16.5" thickBot="1" x14ac:dyDescent="0.25">
      <c r="A53" s="1031" t="s">
        <v>142</v>
      </c>
      <c r="B53" s="1031"/>
      <c r="C53" s="1031"/>
      <c r="D53" s="1031"/>
      <c r="E53" s="1031"/>
      <c r="F53" s="1031"/>
      <c r="G53" s="1031"/>
      <c r="H53" s="1031"/>
      <c r="I53" s="1031"/>
      <c r="J53" s="1031"/>
      <c r="K53" s="1031"/>
      <c r="L53" s="1031"/>
      <c r="M53" s="1031"/>
      <c r="N53" s="176">
        <v>5</v>
      </c>
      <c r="O53" s="254"/>
      <c r="P53" s="255">
        <v>4</v>
      </c>
      <c r="Q53" s="255">
        <v>2</v>
      </c>
      <c r="R53" s="255"/>
      <c r="S53" s="255"/>
      <c r="T53" s="255"/>
      <c r="U53" s="255"/>
      <c r="V53" s="255"/>
    </row>
    <row r="54" spans="1:27" s="90" customFormat="1" ht="16.5" thickBot="1" x14ac:dyDescent="0.25">
      <c r="A54" s="1031" t="s">
        <v>143</v>
      </c>
      <c r="B54" s="1031"/>
      <c r="C54" s="1031"/>
      <c r="D54" s="1031"/>
      <c r="E54" s="1031"/>
      <c r="F54" s="1031"/>
      <c r="G54" s="1031"/>
      <c r="H54" s="1031"/>
      <c r="I54" s="1031"/>
      <c r="J54" s="1031"/>
      <c r="K54" s="1031"/>
      <c r="L54" s="1031"/>
      <c r="M54" s="1031"/>
      <c r="N54" s="256"/>
      <c r="O54" s="257"/>
      <c r="P54" s="258"/>
      <c r="Q54" s="256"/>
      <c r="R54" s="259"/>
      <c r="S54" s="259"/>
      <c r="T54" s="259"/>
      <c r="U54" s="259"/>
      <c r="V54" s="259"/>
    </row>
    <row r="55" spans="1:27" s="90" customFormat="1" ht="16.5" thickBot="1" x14ac:dyDescent="0.25">
      <c r="A55" s="1046" t="s">
        <v>35</v>
      </c>
      <c r="B55" s="1046"/>
      <c r="C55" s="1046"/>
      <c r="D55" s="1046"/>
      <c r="E55" s="1046"/>
      <c r="F55" s="1046"/>
      <c r="G55" s="1046"/>
      <c r="H55" s="1046"/>
      <c r="I55" s="1046"/>
      <c r="J55" s="1046"/>
      <c r="K55" s="1046"/>
      <c r="L55" s="1046"/>
      <c r="M55" s="1046"/>
      <c r="N55" s="260"/>
      <c r="O55" s="261"/>
      <c r="P55" s="262">
        <v>1</v>
      </c>
      <c r="Q55" s="263"/>
      <c r="R55" s="264"/>
      <c r="S55" s="260"/>
      <c r="T55" s="260"/>
      <c r="U55" s="260"/>
      <c r="V55" s="260"/>
    </row>
    <row r="56" spans="1:27" s="90" customFormat="1" ht="16.5" thickBot="1" x14ac:dyDescent="0.25">
      <c r="A56" s="1047" t="s">
        <v>144</v>
      </c>
      <c r="B56" s="1048"/>
      <c r="C56" s="1048"/>
      <c r="D56" s="1048"/>
      <c r="E56" s="1048"/>
      <c r="F56" s="1048"/>
      <c r="G56" s="1048"/>
      <c r="H56" s="1048"/>
      <c r="I56" s="1048"/>
      <c r="J56" s="1048"/>
      <c r="K56" s="1048"/>
      <c r="L56" s="1048"/>
      <c r="M56" s="1049"/>
      <c r="N56" s="1050" t="s">
        <v>145</v>
      </c>
      <c r="O56" s="1051"/>
      <c r="P56" s="1052"/>
      <c r="Q56" s="1058">
        <f>G30/$G$50*100</f>
        <v>72.777777777777771</v>
      </c>
      <c r="R56" s="923"/>
      <c r="S56" s="1058" t="s">
        <v>92</v>
      </c>
      <c r="T56" s="923"/>
      <c r="U56" s="955">
        <f>G49/$G$50*100</f>
        <v>27.222222222222221</v>
      </c>
      <c r="V56" s="956"/>
      <c r="W56" s="265">
        <f>SUM(N56:V56)</f>
        <v>100</v>
      </c>
    </row>
    <row r="57" spans="1:27" s="90" customFormat="1" x14ac:dyDescent="0.2">
      <c r="A57" s="266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7"/>
      <c r="O57" s="267"/>
      <c r="P57" s="267"/>
      <c r="Q57" s="268"/>
      <c r="R57" s="268"/>
      <c r="S57" s="267"/>
      <c r="T57" s="267"/>
      <c r="U57" s="267"/>
      <c r="V57" s="267"/>
    </row>
    <row r="58" spans="1:27" s="90" customFormat="1" x14ac:dyDescent="0.2">
      <c r="A58" s="269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</row>
    <row r="59" spans="1:27" s="90" customFormat="1" x14ac:dyDescent="0.2">
      <c r="A59" s="269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</row>
    <row r="60" spans="1:27" s="90" customFormat="1" x14ac:dyDescent="0.2">
      <c r="A60" s="269"/>
      <c r="B60" s="270" t="s">
        <v>146</v>
      </c>
      <c r="C60" s="270"/>
      <c r="D60" s="1053"/>
      <c r="E60" s="1053"/>
      <c r="F60" s="1054"/>
      <c r="G60" s="1054"/>
      <c r="H60" s="270"/>
      <c r="I60" s="1055" t="s">
        <v>100</v>
      </c>
      <c r="J60" s="1059"/>
      <c r="K60" s="105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</row>
    <row r="61" spans="1:27" s="90" customFormat="1" ht="15.75" customHeight="1" x14ac:dyDescent="0.2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</row>
    <row r="62" spans="1:27" s="90" customFormat="1" ht="15.75" customHeight="1" x14ac:dyDescent="0.2">
      <c r="A62" s="269"/>
      <c r="B62" s="270" t="s">
        <v>164</v>
      </c>
      <c r="C62" s="270"/>
      <c r="D62" s="1053"/>
      <c r="E62" s="1053"/>
      <c r="F62" s="1054"/>
      <c r="G62" s="1054"/>
      <c r="H62" s="270"/>
      <c r="I62" s="1055" t="s">
        <v>170</v>
      </c>
      <c r="J62" s="1056"/>
      <c r="K62" s="1056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</row>
    <row r="63" spans="1:27" s="90" customFormat="1" ht="15.75" customHeight="1" x14ac:dyDescent="0.2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</row>
    <row r="64" spans="1:27" s="90" customFormat="1" ht="15.75" customHeight="1" x14ac:dyDescent="0.2">
      <c r="A64" s="269"/>
      <c r="B64" s="270" t="s">
        <v>147</v>
      </c>
      <c r="C64" s="270"/>
      <c r="D64" s="1053"/>
      <c r="E64" s="1053"/>
      <c r="F64" s="1054"/>
      <c r="G64" s="1054"/>
      <c r="H64" s="270"/>
      <c r="I64" s="1055" t="s">
        <v>181</v>
      </c>
      <c r="J64" s="1056"/>
      <c r="K64" s="1056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</row>
    <row r="65" spans="1:22" s="90" customFormat="1" ht="15.75" customHeight="1" x14ac:dyDescent="0.25">
      <c r="A65" s="101"/>
      <c r="B65" s="271"/>
      <c r="C65" s="1057" t="s">
        <v>103</v>
      </c>
      <c r="D65" s="1057"/>
      <c r="E65" s="1057"/>
      <c r="F65" s="1057"/>
      <c r="G65" s="1057"/>
      <c r="H65" s="1057"/>
      <c r="I65" s="1057"/>
      <c r="J65" s="1057"/>
      <c r="K65" s="1057"/>
      <c r="L65" s="272"/>
      <c r="M65" s="272"/>
      <c r="N65" s="269"/>
      <c r="O65" s="269"/>
      <c r="P65" s="269"/>
      <c r="Q65" s="269"/>
      <c r="R65" s="269"/>
      <c r="S65" s="269"/>
      <c r="T65" s="269"/>
      <c r="U65" s="269"/>
      <c r="V65" s="269"/>
    </row>
    <row r="66" spans="1:22" ht="15" customHeight="1" x14ac:dyDescent="0.2"/>
    <row r="75" spans="1:22" ht="15.75" customHeight="1" x14ac:dyDescent="0.2"/>
    <row r="77" spans="1:22" ht="15" x14ac:dyDescent="0.2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</row>
    <row r="78" spans="1:22" ht="15" x14ac:dyDescent="0.2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</row>
    <row r="79" spans="1:22" ht="15" x14ac:dyDescent="0.2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</row>
    <row r="80" spans="1:22" ht="15" x14ac:dyDescent="0.2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</row>
    <row r="81" spans="1:22" ht="15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</row>
    <row r="82" spans="1:22" ht="15" x14ac:dyDescent="0.2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</row>
    <row r="83" spans="1:22" ht="15" x14ac:dyDescent="0.2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</row>
    <row r="84" spans="1:22" ht="15" x14ac:dyDescent="0.2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</row>
    <row r="85" spans="1:22" ht="15" x14ac:dyDescent="0.2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</row>
    <row r="86" spans="1:22" ht="15" x14ac:dyDescent="0.2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</row>
    <row r="87" spans="1:22" ht="15" x14ac:dyDescent="0.2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</row>
    <row r="88" spans="1:22" ht="15" x14ac:dyDescent="0.2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</row>
    <row r="89" spans="1:22" ht="15" x14ac:dyDescent="0.2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</row>
    <row r="90" spans="1:22" ht="15" x14ac:dyDescent="0.2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</row>
    <row r="91" spans="1:22" ht="15" x14ac:dyDescent="0.2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</row>
    <row r="92" spans="1:22" ht="15" x14ac:dyDescent="0.2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</row>
    <row r="93" spans="1:22" ht="15" x14ac:dyDescent="0.2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</row>
    <row r="94" spans="1:22" ht="15" x14ac:dyDescent="0.2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</row>
    <row r="95" spans="1:22" ht="15" x14ac:dyDescent="0.2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</row>
    <row r="96" spans="1:22" ht="15" x14ac:dyDescent="0.2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</row>
    <row r="97" spans="1:22" ht="15" x14ac:dyDescent="0.2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</row>
    <row r="98" spans="1:22" ht="15" x14ac:dyDescent="0.2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</row>
    <row r="99" spans="1:22" ht="15" x14ac:dyDescent="0.2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</row>
    <row r="100" spans="1:22" ht="15" x14ac:dyDescent="0.2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</row>
    <row r="101" spans="1:22" ht="15" x14ac:dyDescent="0.2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</row>
    <row r="102" spans="1:22" ht="15" x14ac:dyDescent="0.2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</row>
    <row r="103" spans="1:22" ht="15" x14ac:dyDescent="0.2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</row>
    <row r="104" spans="1:22" ht="15" x14ac:dyDescent="0.2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</row>
    <row r="105" spans="1:22" ht="15" x14ac:dyDescent="0.2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6" spans="1:22" ht="15" x14ac:dyDescent="0.2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</row>
    <row r="107" spans="1:22" ht="15" x14ac:dyDescent="0.2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</row>
    <row r="108" spans="1:22" ht="15" x14ac:dyDescent="0.2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</row>
    <row r="109" spans="1:22" ht="15" x14ac:dyDescent="0.2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1:22" ht="15" x14ac:dyDescent="0.2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1:22" ht="15" x14ac:dyDescent="0.2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5" x14ac:dyDescent="0.2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1:22" ht="15" x14ac:dyDescent="0.2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</row>
    <row r="114" spans="1:22" ht="15" x14ac:dyDescent="0.2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1:22" ht="15" x14ac:dyDescent="0.2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1:22" ht="15" x14ac:dyDescent="0.2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1:22" ht="15" x14ac:dyDescent="0.2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1:22" ht="15" x14ac:dyDescent="0.2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</row>
    <row r="119" spans="1:22" ht="15" x14ac:dyDescent="0.2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</row>
    <row r="120" spans="1:22" ht="15" x14ac:dyDescent="0.2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</row>
    <row r="121" spans="1:22" ht="15" x14ac:dyDescent="0.2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</row>
    <row r="122" spans="1:22" ht="15" x14ac:dyDescent="0.2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</row>
    <row r="123" spans="1:22" ht="15" x14ac:dyDescent="0.2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</row>
    <row r="124" spans="1:22" ht="15" x14ac:dyDescent="0.2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</row>
    <row r="125" spans="1:22" ht="15" x14ac:dyDescent="0.2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</row>
    <row r="126" spans="1:22" ht="15" x14ac:dyDescent="0.2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</row>
    <row r="127" spans="1:22" ht="15" x14ac:dyDescent="0.2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</row>
    <row r="128" spans="1:22" ht="15" x14ac:dyDescent="0.2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</row>
    <row r="129" spans="1:22" ht="15" x14ac:dyDescent="0.2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</row>
    <row r="130" spans="1:22" ht="15" x14ac:dyDescent="0.2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</row>
    <row r="131" spans="1:22" ht="15" x14ac:dyDescent="0.2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</row>
    <row r="132" spans="1:22" ht="15" x14ac:dyDescent="0.2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</row>
    <row r="133" spans="1:22" ht="15" x14ac:dyDescent="0.2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</row>
    <row r="134" spans="1:22" ht="15" x14ac:dyDescent="0.2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</row>
    <row r="135" spans="1:22" ht="15" x14ac:dyDescent="0.2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</row>
    <row r="136" spans="1:22" ht="15" x14ac:dyDescent="0.2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</row>
    <row r="137" spans="1:22" ht="15" x14ac:dyDescent="0.2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</row>
    <row r="138" spans="1:22" ht="15" x14ac:dyDescent="0.2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</row>
    <row r="139" spans="1:22" ht="15" x14ac:dyDescent="0.2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</row>
    <row r="140" spans="1:22" ht="15" x14ac:dyDescent="0.2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</row>
    <row r="141" spans="1:22" ht="15" x14ac:dyDescent="0.2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</row>
    <row r="142" spans="1:22" ht="15" x14ac:dyDescent="0.2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</row>
    <row r="143" spans="1:22" ht="15" x14ac:dyDescent="0.2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</row>
    <row r="144" spans="1:22" ht="15" x14ac:dyDescent="0.2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</row>
    <row r="145" spans="1:22" ht="15" x14ac:dyDescent="0.2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</row>
    <row r="146" spans="1:22" ht="15" x14ac:dyDescent="0.2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</row>
    <row r="147" spans="1:22" ht="15" x14ac:dyDescent="0.2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</row>
    <row r="148" spans="1:22" ht="15" x14ac:dyDescent="0.2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</row>
    <row r="149" spans="1:22" ht="15" x14ac:dyDescent="0.2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</row>
    <row r="150" spans="1:22" ht="15" x14ac:dyDescent="0.2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</row>
    <row r="151" spans="1:22" ht="15" x14ac:dyDescent="0.2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</row>
    <row r="152" spans="1:22" ht="15" x14ac:dyDescent="0.2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</row>
    <row r="153" spans="1:22" ht="15" x14ac:dyDescent="0.2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</row>
    <row r="154" spans="1:22" ht="15" x14ac:dyDescent="0.2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</row>
    <row r="155" spans="1:22" ht="15" x14ac:dyDescent="0.2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</row>
    <row r="156" spans="1:22" ht="15" x14ac:dyDescent="0.2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</row>
    <row r="157" spans="1:22" ht="15" x14ac:dyDescent="0.2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</row>
    <row r="158" spans="1:22" ht="15" x14ac:dyDescent="0.2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</row>
    <row r="159" spans="1:22" ht="15" x14ac:dyDescent="0.2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</row>
    <row r="160" spans="1:22" ht="15" x14ac:dyDescent="0.2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</row>
    <row r="161" spans="1:22" ht="15" x14ac:dyDescent="0.2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</row>
    <row r="162" spans="1:22" ht="15" x14ac:dyDescent="0.2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</row>
    <row r="163" spans="1:22" ht="15" x14ac:dyDescent="0.2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</row>
    <row r="164" spans="1:22" ht="15" x14ac:dyDescent="0.2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</row>
    <row r="165" spans="1:22" ht="15" x14ac:dyDescent="0.2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</row>
    <row r="166" spans="1:22" ht="15" x14ac:dyDescent="0.2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</row>
    <row r="167" spans="1:22" ht="15" x14ac:dyDescent="0.2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</row>
    <row r="168" spans="1:22" ht="15" x14ac:dyDescent="0.2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</row>
    <row r="169" spans="1:22" ht="15" x14ac:dyDescent="0.2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</row>
    <row r="170" spans="1:22" ht="15" x14ac:dyDescent="0.2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</row>
    <row r="171" spans="1:22" ht="15" x14ac:dyDescent="0.2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</row>
    <row r="172" spans="1:22" ht="15" x14ac:dyDescent="0.2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</row>
    <row r="173" spans="1:22" ht="15" x14ac:dyDescent="0.2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</row>
    <row r="174" spans="1:22" ht="15" x14ac:dyDescent="0.2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</row>
    <row r="175" spans="1:22" ht="15" x14ac:dyDescent="0.2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</row>
    <row r="176" spans="1:22" ht="15" x14ac:dyDescent="0.2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</row>
    <row r="177" spans="1:22" ht="15" x14ac:dyDescent="0.2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</row>
    <row r="178" spans="1:22" ht="15" x14ac:dyDescent="0.2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</row>
    <row r="180" spans="1:22" ht="15" x14ac:dyDescent="0.2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</row>
    <row r="181" spans="1:22" ht="15" x14ac:dyDescent="0.2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</row>
    <row r="182" spans="1:22" ht="15" x14ac:dyDescent="0.2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</row>
    <row r="183" spans="1:22" ht="15" x14ac:dyDescent="0.2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</row>
    <row r="184" spans="1:22" ht="15" x14ac:dyDescent="0.2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</row>
  </sheetData>
  <sheetProtection selectLockedCells="1" selectUnlockedCells="1"/>
  <mergeCells count="64"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10:V10"/>
    <mergeCell ref="A15:B15"/>
    <mergeCell ref="A16:V16"/>
    <mergeCell ref="A22:F22"/>
    <mergeCell ref="A23:V23"/>
    <mergeCell ref="A26:F26"/>
    <mergeCell ref="A27:V27"/>
    <mergeCell ref="A29:F29"/>
    <mergeCell ref="A30:F30"/>
    <mergeCell ref="A31:V31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02" customWidth="1"/>
    <col min="3" max="3" width="5.85546875" style="1" customWidth="1"/>
    <col min="4" max="4" width="71.7109375" style="62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02" t="s">
        <v>193</v>
      </c>
      <c r="D1" s="1060" t="s">
        <v>150</v>
      </c>
      <c r="E1" s="1060"/>
      <c r="F1" s="1060"/>
      <c r="G1" s="1060"/>
      <c r="H1" s="1060"/>
      <c r="I1" s="1060"/>
      <c r="J1" s="1060"/>
      <c r="K1" s="1060"/>
      <c r="L1" s="1060"/>
      <c r="M1" s="1060"/>
      <c r="N1" s="1060"/>
    </row>
    <row r="2" spans="1:29" ht="16.5" thickBot="1" x14ac:dyDescent="0.3">
      <c r="D2" s="62" t="s">
        <v>84</v>
      </c>
    </row>
    <row r="3" spans="1:29" ht="16.5" thickBot="1" x14ac:dyDescent="0.3">
      <c r="D3" s="1061" t="s">
        <v>83</v>
      </c>
      <c r="E3" s="1064" t="s">
        <v>74</v>
      </c>
      <c r="F3" s="917" t="s">
        <v>56</v>
      </c>
      <c r="G3" s="917"/>
      <c r="H3" s="917"/>
      <c r="I3" s="917"/>
      <c r="J3" s="917"/>
      <c r="K3" s="1068"/>
      <c r="L3" s="1064" t="s">
        <v>85</v>
      </c>
      <c r="M3" s="1064" t="s">
        <v>86</v>
      </c>
      <c r="N3" s="1064" t="s">
        <v>96</v>
      </c>
    </row>
    <row r="4" spans="1:29" x14ac:dyDescent="0.25">
      <c r="D4" s="1062"/>
      <c r="E4" s="1065"/>
      <c r="F4" s="1069" t="s">
        <v>28</v>
      </c>
      <c r="G4" s="1071" t="s">
        <v>57</v>
      </c>
      <c r="H4" s="1072"/>
      <c r="I4" s="1072"/>
      <c r="J4" s="1073"/>
      <c r="K4" s="1074" t="s">
        <v>108</v>
      </c>
      <c r="L4" s="1065"/>
      <c r="M4" s="1065"/>
      <c r="N4" s="1065"/>
    </row>
    <row r="5" spans="1:29" x14ac:dyDescent="0.25">
      <c r="D5" s="1062"/>
      <c r="E5" s="1066"/>
      <c r="F5" s="1070"/>
      <c r="G5" s="1076" t="s">
        <v>58</v>
      </c>
      <c r="H5" s="1078" t="s">
        <v>62</v>
      </c>
      <c r="I5" s="1079"/>
      <c r="J5" s="1080"/>
      <c r="K5" s="1075"/>
      <c r="L5" s="1066"/>
      <c r="M5" s="1066"/>
      <c r="N5" s="1066"/>
    </row>
    <row r="6" spans="1:29" ht="8.25" customHeight="1" x14ac:dyDescent="0.25">
      <c r="D6" s="1062"/>
      <c r="E6" s="1066"/>
      <c r="F6" s="1070"/>
      <c r="G6" s="1077"/>
      <c r="H6" s="1081" t="s">
        <v>105</v>
      </c>
      <c r="I6" s="1083" t="s">
        <v>106</v>
      </c>
      <c r="J6" s="1083" t="s">
        <v>107</v>
      </c>
      <c r="K6" s="1075"/>
      <c r="L6" s="1066"/>
      <c r="M6" s="1066"/>
      <c r="N6" s="1066"/>
    </row>
    <row r="7" spans="1:29" ht="8.25" customHeight="1" x14ac:dyDescent="0.25">
      <c r="D7" s="1062"/>
      <c r="E7" s="1066"/>
      <c r="F7" s="1070"/>
      <c r="G7" s="1077"/>
      <c r="H7" s="1081"/>
      <c r="I7" s="1083"/>
      <c r="J7" s="1083"/>
      <c r="K7" s="1075"/>
      <c r="L7" s="1066"/>
      <c r="M7" s="1066"/>
      <c r="N7" s="1066"/>
    </row>
    <row r="8" spans="1:29" ht="8.25" customHeight="1" x14ac:dyDescent="0.25">
      <c r="D8" s="1062"/>
      <c r="E8" s="1066"/>
      <c r="F8" s="1070"/>
      <c r="G8" s="1077"/>
      <c r="H8" s="1081"/>
      <c r="I8" s="1083"/>
      <c r="J8" s="1083"/>
      <c r="K8" s="1075"/>
      <c r="L8" s="1066"/>
      <c r="M8" s="1066"/>
      <c r="N8" s="1066"/>
    </row>
    <row r="9" spans="1:29" ht="8.25" customHeight="1" thickBot="1" x14ac:dyDescent="0.3">
      <c r="D9" s="1063"/>
      <c r="E9" s="1067"/>
      <c r="F9" s="1070"/>
      <c r="G9" s="1077"/>
      <c r="H9" s="1082"/>
      <c r="I9" s="1076"/>
      <c r="J9" s="1076"/>
      <c r="K9" s="1075"/>
      <c r="L9" s="1067"/>
      <c r="M9" s="1067"/>
      <c r="N9" s="1067"/>
    </row>
    <row r="10" spans="1:29" s="318" customFormat="1" ht="38.25" customHeight="1" x14ac:dyDescent="0.25">
      <c r="A10" s="309" t="s">
        <v>97</v>
      </c>
      <c r="B10" s="310"/>
      <c r="C10" s="309" t="s">
        <v>91</v>
      </c>
      <c r="D10" s="326" t="s">
        <v>209</v>
      </c>
      <c r="E10" s="327">
        <v>3</v>
      </c>
      <c r="F10" s="328">
        <f>E10*30</f>
        <v>90</v>
      </c>
      <c r="G10" s="329">
        <f>H10+I10+J10</f>
        <v>30</v>
      </c>
      <c r="H10" s="329">
        <v>15</v>
      </c>
      <c r="I10" s="329"/>
      <c r="J10" s="329">
        <v>15</v>
      </c>
      <c r="K10" s="330">
        <f>F10-G10</f>
        <v>60</v>
      </c>
      <c r="L10" s="331">
        <f>G10/15</f>
        <v>2</v>
      </c>
      <c r="M10" s="332" t="s">
        <v>94</v>
      </c>
      <c r="N10" s="333">
        <f>G10/F10*100</f>
        <v>33.333333333333329</v>
      </c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</row>
    <row r="11" spans="1:29" s="318" customFormat="1" ht="18" customHeight="1" x14ac:dyDescent="0.25">
      <c r="A11" s="309" t="s">
        <v>97</v>
      </c>
      <c r="B11" s="310" t="s">
        <v>196</v>
      </c>
      <c r="C11" s="309" t="s">
        <v>90</v>
      </c>
      <c r="D11" s="311" t="s">
        <v>110</v>
      </c>
      <c r="E11" s="312">
        <v>3</v>
      </c>
      <c r="F11" s="313">
        <f t="shared" ref="F11:F20" si="0">E11*30</f>
        <v>90</v>
      </c>
      <c r="G11" s="310">
        <f t="shared" ref="G11:G20" si="1">H11+I11+J11</f>
        <v>30</v>
      </c>
      <c r="H11" s="310"/>
      <c r="I11" s="310"/>
      <c r="J11" s="310">
        <v>30</v>
      </c>
      <c r="K11" s="314">
        <f t="shared" ref="K11:K20" si="2">F11-G11</f>
        <v>60</v>
      </c>
      <c r="L11" s="315">
        <f t="shared" ref="L11:L20" si="3">G11/15</f>
        <v>2</v>
      </c>
      <c r="M11" s="316" t="s">
        <v>97</v>
      </c>
      <c r="N11" s="317">
        <f t="shared" ref="N11:N20" si="4">G11/F11*100</f>
        <v>33.333333333333329</v>
      </c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</row>
    <row r="12" spans="1:29" s="318" customFormat="1" x14ac:dyDescent="0.25">
      <c r="A12" s="309" t="s">
        <v>97</v>
      </c>
      <c r="B12" s="310" t="s">
        <v>197</v>
      </c>
      <c r="C12" s="309" t="s">
        <v>90</v>
      </c>
      <c r="D12" s="311" t="s">
        <v>203</v>
      </c>
      <c r="E12" s="312">
        <v>3</v>
      </c>
      <c r="F12" s="313">
        <f t="shared" si="0"/>
        <v>90</v>
      </c>
      <c r="G12" s="310">
        <f t="shared" si="1"/>
        <v>45</v>
      </c>
      <c r="H12" s="310">
        <v>15</v>
      </c>
      <c r="I12" s="310"/>
      <c r="J12" s="310">
        <v>30</v>
      </c>
      <c r="K12" s="314">
        <f t="shared" si="2"/>
        <v>45</v>
      </c>
      <c r="L12" s="315">
        <v>3</v>
      </c>
      <c r="M12" s="316" t="s">
        <v>97</v>
      </c>
      <c r="N12" s="317">
        <f t="shared" si="4"/>
        <v>50</v>
      </c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</row>
    <row r="13" spans="1:29" s="318" customFormat="1" ht="18" customHeight="1" x14ac:dyDescent="0.25">
      <c r="A13" s="309" t="s">
        <v>17</v>
      </c>
      <c r="B13" s="310" t="s">
        <v>199</v>
      </c>
      <c r="C13" s="309" t="s">
        <v>90</v>
      </c>
      <c r="D13" s="311" t="s">
        <v>151</v>
      </c>
      <c r="E13" s="312">
        <v>5</v>
      </c>
      <c r="F13" s="313">
        <f t="shared" si="0"/>
        <v>150</v>
      </c>
      <c r="G13" s="310">
        <f t="shared" si="1"/>
        <v>60</v>
      </c>
      <c r="H13" s="310">
        <v>30</v>
      </c>
      <c r="I13" s="310"/>
      <c r="J13" s="310">
        <v>30</v>
      </c>
      <c r="K13" s="314">
        <f t="shared" si="2"/>
        <v>90</v>
      </c>
      <c r="L13" s="315">
        <f t="shared" si="3"/>
        <v>4</v>
      </c>
      <c r="M13" s="316" t="s">
        <v>95</v>
      </c>
      <c r="N13" s="317">
        <f t="shared" si="4"/>
        <v>40</v>
      </c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</row>
    <row r="14" spans="1:29" s="318" customFormat="1" x14ac:dyDescent="0.25">
      <c r="A14" s="309" t="s">
        <v>17</v>
      </c>
      <c r="B14" s="310" t="s">
        <v>200</v>
      </c>
      <c r="C14" s="309" t="s">
        <v>90</v>
      </c>
      <c r="D14" s="325" t="s">
        <v>152</v>
      </c>
      <c r="E14" s="312">
        <v>4</v>
      </c>
      <c r="F14" s="313">
        <f t="shared" si="0"/>
        <v>120</v>
      </c>
      <c r="G14" s="310">
        <f t="shared" si="1"/>
        <v>45</v>
      </c>
      <c r="H14" s="310">
        <v>15</v>
      </c>
      <c r="I14" s="310"/>
      <c r="J14" s="310">
        <v>30</v>
      </c>
      <c r="K14" s="314">
        <f t="shared" si="2"/>
        <v>75</v>
      </c>
      <c r="L14" s="315">
        <f t="shared" si="3"/>
        <v>3</v>
      </c>
      <c r="M14" s="316" t="s">
        <v>95</v>
      </c>
      <c r="N14" s="317">
        <f t="shared" si="4"/>
        <v>37.5</v>
      </c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</row>
    <row r="15" spans="1:29" s="318" customFormat="1" x14ac:dyDescent="0.25">
      <c r="A15" s="309" t="s">
        <v>97</v>
      </c>
      <c r="B15" s="310"/>
      <c r="C15" s="309" t="s">
        <v>91</v>
      </c>
      <c r="D15" s="311" t="s">
        <v>156</v>
      </c>
      <c r="E15" s="312">
        <v>3</v>
      </c>
      <c r="F15" s="313">
        <f t="shared" si="0"/>
        <v>90</v>
      </c>
      <c r="G15" s="310">
        <f t="shared" si="1"/>
        <v>30</v>
      </c>
      <c r="H15" s="310">
        <v>15</v>
      </c>
      <c r="I15" s="310"/>
      <c r="J15" s="310">
        <v>15</v>
      </c>
      <c r="K15" s="314">
        <f t="shared" si="2"/>
        <v>60</v>
      </c>
      <c r="L15" s="315">
        <f t="shared" si="3"/>
        <v>2</v>
      </c>
      <c r="M15" s="316" t="s">
        <v>97</v>
      </c>
      <c r="N15" s="317">
        <f t="shared" si="4"/>
        <v>33.333333333333329</v>
      </c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</row>
    <row r="16" spans="1:29" s="318" customFormat="1" ht="18.75" customHeight="1" x14ac:dyDescent="0.25">
      <c r="A16" s="309" t="s">
        <v>17</v>
      </c>
      <c r="B16" s="310"/>
      <c r="C16" s="309" t="s">
        <v>91</v>
      </c>
      <c r="D16" s="311" t="s">
        <v>207</v>
      </c>
      <c r="E16" s="312">
        <v>5</v>
      </c>
      <c r="F16" s="313">
        <f t="shared" si="0"/>
        <v>150</v>
      </c>
      <c r="G16" s="310">
        <f t="shared" si="1"/>
        <v>60</v>
      </c>
      <c r="H16" s="310">
        <v>30</v>
      </c>
      <c r="I16" s="310"/>
      <c r="J16" s="310">
        <v>30</v>
      </c>
      <c r="K16" s="314">
        <f t="shared" si="2"/>
        <v>90</v>
      </c>
      <c r="L16" s="315">
        <f t="shared" si="3"/>
        <v>4</v>
      </c>
      <c r="M16" s="316" t="s">
        <v>95</v>
      </c>
      <c r="N16" s="317">
        <f t="shared" si="4"/>
        <v>40</v>
      </c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</row>
    <row r="17" spans="1:29" s="318" customFormat="1" ht="28.5" customHeight="1" x14ac:dyDescent="0.25">
      <c r="A17" s="309" t="s">
        <v>17</v>
      </c>
      <c r="B17" s="310" t="s">
        <v>202</v>
      </c>
      <c r="C17" s="309" t="s">
        <v>90</v>
      </c>
      <c r="D17" s="311" t="s">
        <v>208</v>
      </c>
      <c r="E17" s="312">
        <v>4</v>
      </c>
      <c r="F17" s="313">
        <f t="shared" si="0"/>
        <v>120</v>
      </c>
      <c r="G17" s="310">
        <f t="shared" si="1"/>
        <v>45</v>
      </c>
      <c r="H17" s="310">
        <v>15</v>
      </c>
      <c r="I17" s="310">
        <v>30</v>
      </c>
      <c r="J17" s="310"/>
      <c r="K17" s="314">
        <f t="shared" si="2"/>
        <v>75</v>
      </c>
      <c r="L17" s="341">
        <f t="shared" si="3"/>
        <v>3</v>
      </c>
      <c r="M17" s="316" t="s">
        <v>217</v>
      </c>
      <c r="N17" s="317">
        <f t="shared" si="4"/>
        <v>37.5</v>
      </c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</row>
    <row r="18" spans="1:29" x14ac:dyDescent="0.25">
      <c r="A18" s="56"/>
      <c r="B18" s="303"/>
      <c r="C18" s="56"/>
      <c r="D18" s="27"/>
      <c r="E18" s="37"/>
      <c r="F18" s="38">
        <f t="shared" si="0"/>
        <v>0</v>
      </c>
      <c r="G18" s="39">
        <f t="shared" si="1"/>
        <v>0</v>
      </c>
      <c r="H18" s="39"/>
      <c r="I18" s="39"/>
      <c r="J18" s="39"/>
      <c r="K18" s="51">
        <f t="shared" si="2"/>
        <v>0</v>
      </c>
      <c r="L18" s="77">
        <f t="shared" si="3"/>
        <v>0</v>
      </c>
      <c r="M18" s="52"/>
      <c r="N18" s="53" t="e">
        <f t="shared" si="4"/>
        <v>#DIV/0!</v>
      </c>
    </row>
    <row r="19" spans="1:29" x14ac:dyDescent="0.25">
      <c r="D19" s="27"/>
      <c r="E19" s="37"/>
      <c r="F19" s="38">
        <f t="shared" si="0"/>
        <v>0</v>
      </c>
      <c r="G19" s="39">
        <f t="shared" si="1"/>
        <v>0</v>
      </c>
      <c r="H19" s="39"/>
      <c r="I19" s="39"/>
      <c r="J19" s="39"/>
      <c r="K19" s="51">
        <f t="shared" si="2"/>
        <v>0</v>
      </c>
      <c r="L19" s="81">
        <f t="shared" si="3"/>
        <v>0</v>
      </c>
      <c r="M19" s="52"/>
      <c r="N19" s="53" t="e">
        <f t="shared" si="4"/>
        <v>#DIV/0!</v>
      </c>
    </row>
    <row r="20" spans="1:29" ht="16.5" thickBot="1" x14ac:dyDescent="0.3">
      <c r="D20" s="71"/>
      <c r="E20" s="72"/>
      <c r="F20" s="42">
        <f t="shared" si="0"/>
        <v>0</v>
      </c>
      <c r="G20" s="43">
        <f t="shared" si="1"/>
        <v>0</v>
      </c>
      <c r="H20" s="43"/>
      <c r="I20" s="43"/>
      <c r="J20" s="43"/>
      <c r="K20" s="54">
        <f t="shared" si="2"/>
        <v>0</v>
      </c>
      <c r="L20" s="82">
        <f t="shared" si="3"/>
        <v>0</v>
      </c>
      <c r="M20" s="73"/>
      <c r="N20" s="53" t="e">
        <f t="shared" si="4"/>
        <v>#DIV/0!</v>
      </c>
    </row>
    <row r="21" spans="1:29" ht="16.5" thickBot="1" x14ac:dyDescent="0.3">
      <c r="D21" s="24" t="s">
        <v>24</v>
      </c>
      <c r="E21" s="75">
        <f t="shared" ref="E21:L21" si="5">SUM(E10:E20)</f>
        <v>30</v>
      </c>
      <c r="F21" s="26">
        <f t="shared" si="5"/>
        <v>900</v>
      </c>
      <c r="G21" s="26">
        <f t="shared" si="5"/>
        <v>345</v>
      </c>
      <c r="H21" s="26">
        <f t="shared" si="5"/>
        <v>135</v>
      </c>
      <c r="I21" s="26">
        <f t="shared" si="5"/>
        <v>30</v>
      </c>
      <c r="J21" s="26">
        <f t="shared" si="5"/>
        <v>180</v>
      </c>
      <c r="K21" s="26">
        <f t="shared" si="5"/>
        <v>555</v>
      </c>
      <c r="L21" s="74">
        <f t="shared" si="5"/>
        <v>23</v>
      </c>
      <c r="M21" s="17"/>
      <c r="N21" s="17"/>
    </row>
    <row r="22" spans="1:29" x14ac:dyDescent="0.25">
      <c r="D22" s="25" t="s">
        <v>87</v>
      </c>
      <c r="E22" s="10">
        <f>30-E21</f>
        <v>0</v>
      </c>
      <c r="F22" s="10"/>
      <c r="G22" s="10"/>
      <c r="H22" s="10"/>
      <c r="I22" s="10"/>
      <c r="J22" s="10"/>
      <c r="K22" s="10"/>
      <c r="L22" s="10"/>
      <c r="M22" s="10"/>
    </row>
    <row r="24" spans="1:29" ht="16.5" thickBot="1" x14ac:dyDescent="0.3">
      <c r="D24" s="62" t="s">
        <v>104</v>
      </c>
    </row>
    <row r="25" spans="1:29" ht="16.5" thickBot="1" x14ac:dyDescent="0.3">
      <c r="D25" s="1061" t="s">
        <v>83</v>
      </c>
      <c r="E25" s="1064" t="s">
        <v>74</v>
      </c>
      <c r="F25" s="917" t="s">
        <v>56</v>
      </c>
      <c r="G25" s="917"/>
      <c r="H25" s="917"/>
      <c r="I25" s="917"/>
      <c r="J25" s="917"/>
      <c r="K25" s="1068"/>
      <c r="L25" s="1064" t="s">
        <v>85</v>
      </c>
      <c r="M25" s="1064" t="s">
        <v>86</v>
      </c>
      <c r="N25" s="1064" t="s">
        <v>96</v>
      </c>
    </row>
    <row r="26" spans="1:29" x14ac:dyDescent="0.25">
      <c r="D26" s="1062"/>
      <c r="E26" s="1065"/>
      <c r="F26" s="1069" t="s">
        <v>28</v>
      </c>
      <c r="G26" s="1071" t="s">
        <v>57</v>
      </c>
      <c r="H26" s="1072"/>
      <c r="I26" s="1072"/>
      <c r="J26" s="1073"/>
      <c r="K26" s="1074" t="s">
        <v>108</v>
      </c>
      <c r="L26" s="1065"/>
      <c r="M26" s="1065"/>
      <c r="N26" s="1065"/>
    </row>
    <row r="27" spans="1:29" x14ac:dyDescent="0.25">
      <c r="D27" s="1062"/>
      <c r="E27" s="1066"/>
      <c r="F27" s="1070"/>
      <c r="G27" s="1076" t="s">
        <v>58</v>
      </c>
      <c r="H27" s="1078" t="s">
        <v>62</v>
      </c>
      <c r="I27" s="1079"/>
      <c r="J27" s="1080"/>
      <c r="K27" s="1075"/>
      <c r="L27" s="1066"/>
      <c r="M27" s="1066"/>
      <c r="N27" s="1066"/>
    </row>
    <row r="28" spans="1:29" ht="8.25" customHeight="1" x14ac:dyDescent="0.25">
      <c r="D28" s="1062"/>
      <c r="E28" s="1066"/>
      <c r="F28" s="1070"/>
      <c r="G28" s="1077"/>
      <c r="H28" s="1081" t="s">
        <v>105</v>
      </c>
      <c r="I28" s="1083" t="s">
        <v>106</v>
      </c>
      <c r="J28" s="1083" t="s">
        <v>107</v>
      </c>
      <c r="K28" s="1075"/>
      <c r="L28" s="1066"/>
      <c r="M28" s="1066"/>
      <c r="N28" s="1066"/>
    </row>
    <row r="29" spans="1:29" ht="8.25" customHeight="1" x14ac:dyDescent="0.25">
      <c r="D29" s="1062"/>
      <c r="E29" s="1066"/>
      <c r="F29" s="1070"/>
      <c r="G29" s="1077"/>
      <c r="H29" s="1081"/>
      <c r="I29" s="1083"/>
      <c r="J29" s="1083"/>
      <c r="K29" s="1075"/>
      <c r="L29" s="1066"/>
      <c r="M29" s="1066"/>
      <c r="N29" s="1066"/>
    </row>
    <row r="30" spans="1:29" ht="8.25" customHeight="1" x14ac:dyDescent="0.25">
      <c r="D30" s="1062"/>
      <c r="E30" s="1066"/>
      <c r="F30" s="1070"/>
      <c r="G30" s="1077"/>
      <c r="H30" s="1081"/>
      <c r="I30" s="1083"/>
      <c r="J30" s="1083"/>
      <c r="K30" s="1075"/>
      <c r="L30" s="1066"/>
      <c r="M30" s="1066"/>
      <c r="N30" s="1066"/>
    </row>
    <row r="31" spans="1:29" ht="8.25" customHeight="1" thickBot="1" x14ac:dyDescent="0.3">
      <c r="D31" s="1062"/>
      <c r="E31" s="1084"/>
      <c r="F31" s="1070"/>
      <c r="G31" s="1077"/>
      <c r="H31" s="1082"/>
      <c r="I31" s="1076"/>
      <c r="J31" s="1076"/>
      <c r="K31" s="1075"/>
      <c r="L31" s="1084"/>
      <c r="M31" s="1084"/>
      <c r="N31" s="1084"/>
    </row>
    <row r="32" spans="1:29" s="318" customFormat="1" x14ac:dyDescent="0.25">
      <c r="A32" s="309" t="s">
        <v>17</v>
      </c>
      <c r="B32" s="310" t="s">
        <v>195</v>
      </c>
      <c r="C32" s="309" t="s">
        <v>90</v>
      </c>
      <c r="D32" s="342" t="s">
        <v>155</v>
      </c>
      <c r="E32" s="327">
        <v>4</v>
      </c>
      <c r="F32" s="328">
        <f t="shared" ref="F32:F42" si="6">E32*30</f>
        <v>120</v>
      </c>
      <c r="G32" s="329">
        <f t="shared" ref="G32:G42" si="7">H32+I32+J32</f>
        <v>54</v>
      </c>
      <c r="H32" s="329">
        <v>18</v>
      </c>
      <c r="I32" s="329"/>
      <c r="J32" s="329">
        <v>36</v>
      </c>
      <c r="K32" s="343">
        <f t="shared" ref="K32:K42" si="8">F32-G32</f>
        <v>66</v>
      </c>
      <c r="L32" s="344">
        <f t="shared" ref="L32:L39" si="9">G32/18</f>
        <v>3</v>
      </c>
      <c r="M32" s="345" t="s">
        <v>95</v>
      </c>
      <c r="N32" s="333">
        <f t="shared" ref="N32:N36" si="10">G32/F32*100</f>
        <v>45</v>
      </c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</row>
    <row r="33" spans="1:29" s="355" customFormat="1" x14ac:dyDescent="0.25">
      <c r="A33" s="346" t="s">
        <v>97</v>
      </c>
      <c r="B33" s="347" t="s">
        <v>194</v>
      </c>
      <c r="C33" s="346" t="s">
        <v>90</v>
      </c>
      <c r="D33" s="348" t="s">
        <v>149</v>
      </c>
      <c r="E33" s="349">
        <v>3</v>
      </c>
      <c r="F33" s="350">
        <f t="shared" si="6"/>
        <v>90</v>
      </c>
      <c r="G33" s="347">
        <f t="shared" si="7"/>
        <v>36</v>
      </c>
      <c r="H33" s="347">
        <v>18</v>
      </c>
      <c r="I33" s="347"/>
      <c r="J33" s="347">
        <v>18</v>
      </c>
      <c r="K33" s="351">
        <f t="shared" si="8"/>
        <v>54</v>
      </c>
      <c r="L33" s="352">
        <f t="shared" si="9"/>
        <v>2</v>
      </c>
      <c r="M33" s="353" t="s">
        <v>97</v>
      </c>
      <c r="N33" s="354">
        <f t="shared" si="10"/>
        <v>40</v>
      </c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1:29" s="318" customFormat="1" ht="18" customHeight="1" x14ac:dyDescent="0.25">
      <c r="A34" s="309" t="s">
        <v>17</v>
      </c>
      <c r="B34" s="310"/>
      <c r="C34" s="309" t="s">
        <v>90</v>
      </c>
      <c r="D34" s="311" t="s">
        <v>109</v>
      </c>
      <c r="E34" s="312">
        <v>4.5</v>
      </c>
      <c r="F34" s="313">
        <f>E34*30</f>
        <v>135</v>
      </c>
      <c r="G34" s="310">
        <f>H34+I34+J34</f>
        <v>0</v>
      </c>
      <c r="H34" s="310"/>
      <c r="I34" s="310"/>
      <c r="J34" s="310"/>
      <c r="K34" s="357">
        <f>F34-G34</f>
        <v>135</v>
      </c>
      <c r="L34" s="358">
        <f t="shared" si="9"/>
        <v>0</v>
      </c>
      <c r="M34" s="359" t="s">
        <v>94</v>
      </c>
      <c r="N34" s="317">
        <f>G34/F34*100</f>
        <v>0</v>
      </c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</row>
    <row r="35" spans="1:29" s="318" customFormat="1" ht="18" customHeight="1" x14ac:dyDescent="0.25">
      <c r="A35" s="309" t="s">
        <v>17</v>
      </c>
      <c r="B35" s="310"/>
      <c r="C35" s="309" t="s">
        <v>90</v>
      </c>
      <c r="D35" s="311" t="s">
        <v>153</v>
      </c>
      <c r="E35" s="312">
        <v>2</v>
      </c>
      <c r="F35" s="313">
        <f>E35*30</f>
        <v>60</v>
      </c>
      <c r="G35" s="310">
        <f>H35+I35+J35</f>
        <v>0</v>
      </c>
      <c r="H35" s="310"/>
      <c r="I35" s="310"/>
      <c r="J35" s="310"/>
      <c r="K35" s="357">
        <f>F35-G35</f>
        <v>60</v>
      </c>
      <c r="L35" s="358">
        <f t="shared" si="9"/>
        <v>0</v>
      </c>
      <c r="M35" s="359" t="s">
        <v>94</v>
      </c>
      <c r="N35" s="317">
        <f>G35/F35*100</f>
        <v>0</v>
      </c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</row>
    <row r="36" spans="1:29" s="318" customFormat="1" ht="18" customHeight="1" x14ac:dyDescent="0.25">
      <c r="A36" s="309" t="s">
        <v>17</v>
      </c>
      <c r="B36" s="310" t="s">
        <v>198</v>
      </c>
      <c r="C36" s="309" t="s">
        <v>90</v>
      </c>
      <c r="D36" s="360" t="s">
        <v>154</v>
      </c>
      <c r="E36" s="361">
        <v>4</v>
      </c>
      <c r="F36" s="313">
        <f t="shared" si="6"/>
        <v>120</v>
      </c>
      <c r="G36" s="310">
        <f t="shared" si="7"/>
        <v>54</v>
      </c>
      <c r="H36" s="310">
        <v>18</v>
      </c>
      <c r="I36" s="310"/>
      <c r="J36" s="310">
        <v>36</v>
      </c>
      <c r="K36" s="357">
        <f t="shared" si="8"/>
        <v>66</v>
      </c>
      <c r="L36" s="358">
        <f t="shared" si="9"/>
        <v>3</v>
      </c>
      <c r="M36" s="359" t="s">
        <v>95</v>
      </c>
      <c r="N36" s="317">
        <f t="shared" si="10"/>
        <v>45</v>
      </c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</row>
    <row r="37" spans="1:29" ht="30.75" customHeight="1" x14ac:dyDescent="0.25">
      <c r="A37" s="56" t="s">
        <v>17</v>
      </c>
      <c r="C37" s="56" t="s">
        <v>91</v>
      </c>
      <c r="D37" s="304" t="s">
        <v>204</v>
      </c>
      <c r="E37" s="37">
        <v>4</v>
      </c>
      <c r="F37" s="38">
        <f>E37*30</f>
        <v>120</v>
      </c>
      <c r="G37" s="39">
        <f>H37+I37+J37</f>
        <v>54</v>
      </c>
      <c r="H37" s="39">
        <v>18</v>
      </c>
      <c r="I37" s="39"/>
      <c r="J37" s="39">
        <v>36</v>
      </c>
      <c r="K37" s="40">
        <f>F37-G37</f>
        <v>66</v>
      </c>
      <c r="L37" s="78">
        <f>G37/18</f>
        <v>3</v>
      </c>
      <c r="M37" s="79" t="s">
        <v>94</v>
      </c>
      <c r="N37" s="53">
        <f>G37/F37*100</f>
        <v>45</v>
      </c>
    </row>
    <row r="38" spans="1:29" s="318" customFormat="1" x14ac:dyDescent="0.25">
      <c r="A38" s="309" t="s">
        <v>17</v>
      </c>
      <c r="B38" s="310" t="s">
        <v>201</v>
      </c>
      <c r="C38" s="309" t="s">
        <v>91</v>
      </c>
      <c r="D38" s="311" t="s">
        <v>205</v>
      </c>
      <c r="E38" s="312">
        <v>4</v>
      </c>
      <c r="F38" s="313">
        <f>E38*30</f>
        <v>120</v>
      </c>
      <c r="G38" s="310">
        <f>H38+I38+J38</f>
        <v>54</v>
      </c>
      <c r="H38" s="310">
        <v>18</v>
      </c>
      <c r="I38" s="310"/>
      <c r="J38" s="310">
        <v>36</v>
      </c>
      <c r="K38" s="357">
        <f>F38-G38</f>
        <v>66</v>
      </c>
      <c r="L38" s="358">
        <f>G38/18</f>
        <v>3</v>
      </c>
      <c r="M38" s="359" t="s">
        <v>95</v>
      </c>
      <c r="N38" s="317">
        <f>G38/F38*100</f>
        <v>45</v>
      </c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</row>
    <row r="39" spans="1:29" s="318" customFormat="1" ht="21" customHeight="1" x14ac:dyDescent="0.25">
      <c r="A39" s="309" t="s">
        <v>17</v>
      </c>
      <c r="B39" s="310"/>
      <c r="C39" s="309" t="s">
        <v>91</v>
      </c>
      <c r="D39" s="311" t="s">
        <v>206</v>
      </c>
      <c r="E39" s="312">
        <v>4.5</v>
      </c>
      <c r="F39" s="313">
        <f t="shared" si="6"/>
        <v>135</v>
      </c>
      <c r="G39" s="310">
        <f t="shared" si="7"/>
        <v>54</v>
      </c>
      <c r="H39" s="310">
        <v>18</v>
      </c>
      <c r="I39" s="310"/>
      <c r="J39" s="310">
        <v>36</v>
      </c>
      <c r="K39" s="357">
        <f t="shared" si="8"/>
        <v>81</v>
      </c>
      <c r="L39" s="358">
        <f t="shared" si="9"/>
        <v>3</v>
      </c>
      <c r="M39" s="359" t="s">
        <v>94</v>
      </c>
      <c r="N39" s="317">
        <f t="shared" ref="N39:N42" si="11">G39/F39*100</f>
        <v>40</v>
      </c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</row>
    <row r="40" spans="1:29" ht="18" customHeight="1" x14ac:dyDescent="0.25">
      <c r="A40" s="56"/>
      <c r="B40" s="303"/>
      <c r="C40" s="56"/>
      <c r="D40" s="27"/>
      <c r="E40" s="37"/>
      <c r="F40" s="38">
        <f t="shared" si="6"/>
        <v>0</v>
      </c>
      <c r="G40" s="39">
        <f t="shared" si="7"/>
        <v>0</v>
      </c>
      <c r="H40" s="39"/>
      <c r="I40" s="39"/>
      <c r="J40" s="39"/>
      <c r="K40" s="40">
        <f t="shared" si="8"/>
        <v>0</v>
      </c>
      <c r="L40" s="78">
        <f>G40/18</f>
        <v>0</v>
      </c>
      <c r="M40" s="79"/>
      <c r="N40" s="53" t="e">
        <f t="shared" si="11"/>
        <v>#DIV/0!</v>
      </c>
    </row>
    <row r="41" spans="1:29" ht="18" customHeight="1" x14ac:dyDescent="0.25">
      <c r="D41" s="27"/>
      <c r="E41" s="37"/>
      <c r="F41" s="38">
        <f t="shared" si="6"/>
        <v>0</v>
      </c>
      <c r="G41" s="39">
        <f t="shared" si="7"/>
        <v>0</v>
      </c>
      <c r="H41" s="39"/>
      <c r="I41" s="39"/>
      <c r="J41" s="39"/>
      <c r="K41" s="40">
        <f t="shared" si="8"/>
        <v>0</v>
      </c>
      <c r="L41" s="37">
        <f t="shared" ref="L41:L42" si="12">G41/19</f>
        <v>0</v>
      </c>
      <c r="M41" s="79"/>
      <c r="N41" s="53" t="e">
        <f t="shared" si="11"/>
        <v>#DIV/0!</v>
      </c>
    </row>
    <row r="42" spans="1:29" ht="18" customHeight="1" thickBot="1" x14ac:dyDescent="0.3">
      <c r="D42" s="28"/>
      <c r="E42" s="41"/>
      <c r="F42" s="42">
        <f t="shared" si="6"/>
        <v>0</v>
      </c>
      <c r="G42" s="43">
        <f t="shared" si="7"/>
        <v>0</v>
      </c>
      <c r="H42" s="43"/>
      <c r="I42" s="43"/>
      <c r="J42" s="43"/>
      <c r="K42" s="44">
        <f t="shared" si="8"/>
        <v>0</v>
      </c>
      <c r="L42" s="41">
        <f t="shared" si="12"/>
        <v>0</v>
      </c>
      <c r="M42" s="80"/>
      <c r="N42" s="55" t="e">
        <f t="shared" si="11"/>
        <v>#DIV/0!</v>
      </c>
    </row>
    <row r="43" spans="1:29" ht="16.5" thickBot="1" x14ac:dyDescent="0.3">
      <c r="D43" s="84" t="s">
        <v>24</v>
      </c>
      <c r="E43" s="76">
        <f t="shared" ref="E43:L43" si="13">SUM(E32:E42)</f>
        <v>30</v>
      </c>
      <c r="F43" s="26">
        <f t="shared" si="13"/>
        <v>900</v>
      </c>
      <c r="G43" s="26">
        <f t="shared" si="13"/>
        <v>306</v>
      </c>
      <c r="H43" s="26">
        <f t="shared" si="13"/>
        <v>108</v>
      </c>
      <c r="I43" s="26">
        <f t="shared" si="13"/>
        <v>0</v>
      </c>
      <c r="J43" s="26">
        <f t="shared" si="13"/>
        <v>198</v>
      </c>
      <c r="K43" s="26">
        <f t="shared" si="13"/>
        <v>594</v>
      </c>
      <c r="L43" s="26">
        <f t="shared" si="13"/>
        <v>17</v>
      </c>
      <c r="M43" s="47"/>
      <c r="N43" s="83"/>
    </row>
    <row r="44" spans="1:29" x14ac:dyDescent="0.25">
      <c r="D44" s="25" t="s">
        <v>87</v>
      </c>
      <c r="E44" s="10">
        <f>30-E43</f>
        <v>0</v>
      </c>
    </row>
    <row r="45" spans="1:29" x14ac:dyDescent="0.25">
      <c r="D45" s="25"/>
      <c r="E45" s="10"/>
    </row>
    <row r="46" spans="1:29" ht="16.5" thickBot="1" x14ac:dyDescent="0.3">
      <c r="D46" s="62" t="s">
        <v>88</v>
      </c>
    </row>
    <row r="47" spans="1:29" ht="16.5" thickBot="1" x14ac:dyDescent="0.3">
      <c r="D47" s="1061" t="s">
        <v>83</v>
      </c>
      <c r="E47" s="1064" t="s">
        <v>74</v>
      </c>
      <c r="F47" s="917" t="s">
        <v>56</v>
      </c>
      <c r="G47" s="917"/>
      <c r="H47" s="917"/>
      <c r="I47" s="917"/>
      <c r="J47" s="917"/>
      <c r="K47" s="1068"/>
      <c r="L47" s="1064" t="s">
        <v>85</v>
      </c>
      <c r="M47" s="1064" t="s">
        <v>86</v>
      </c>
      <c r="N47" s="1064" t="s">
        <v>96</v>
      </c>
    </row>
    <row r="48" spans="1:29" x14ac:dyDescent="0.25">
      <c r="D48" s="1062"/>
      <c r="E48" s="1065"/>
      <c r="F48" s="1069" t="s">
        <v>28</v>
      </c>
      <c r="G48" s="1071" t="s">
        <v>57</v>
      </c>
      <c r="H48" s="1072"/>
      <c r="I48" s="1072"/>
      <c r="J48" s="1073"/>
      <c r="K48" s="1074" t="s">
        <v>59</v>
      </c>
      <c r="L48" s="1065"/>
      <c r="M48" s="1065"/>
      <c r="N48" s="1065"/>
    </row>
    <row r="49" spans="1:14" x14ac:dyDescent="0.25">
      <c r="D49" s="1062"/>
      <c r="E49" s="1066"/>
      <c r="F49" s="1070"/>
      <c r="G49" s="1076" t="s">
        <v>58</v>
      </c>
      <c r="H49" s="1078" t="s">
        <v>62</v>
      </c>
      <c r="I49" s="1079"/>
      <c r="J49" s="1080"/>
      <c r="K49" s="1075"/>
      <c r="L49" s="1066"/>
      <c r="M49" s="1066"/>
      <c r="N49" s="1066"/>
    </row>
    <row r="50" spans="1:14" x14ac:dyDescent="0.25">
      <c r="D50" s="1062"/>
      <c r="E50" s="1066"/>
      <c r="F50" s="1070"/>
      <c r="G50" s="1077"/>
      <c r="H50" s="1081" t="s">
        <v>31</v>
      </c>
      <c r="I50" s="1083" t="s">
        <v>61</v>
      </c>
      <c r="J50" s="1083" t="s">
        <v>60</v>
      </c>
      <c r="K50" s="1075"/>
      <c r="L50" s="1066"/>
      <c r="M50" s="1066"/>
      <c r="N50" s="1066"/>
    </row>
    <row r="51" spans="1:14" x14ac:dyDescent="0.25">
      <c r="D51" s="1062"/>
      <c r="E51" s="1066"/>
      <c r="F51" s="1070"/>
      <c r="G51" s="1077"/>
      <c r="H51" s="1081"/>
      <c r="I51" s="1083"/>
      <c r="J51" s="1083"/>
      <c r="K51" s="1075"/>
      <c r="L51" s="1066"/>
      <c r="M51" s="1066"/>
      <c r="N51" s="1066"/>
    </row>
    <row r="52" spans="1:14" x14ac:dyDescent="0.25">
      <c r="D52" s="1062"/>
      <c r="E52" s="1066"/>
      <c r="F52" s="1070"/>
      <c r="G52" s="1077"/>
      <c r="H52" s="1081"/>
      <c r="I52" s="1083"/>
      <c r="J52" s="1083"/>
      <c r="K52" s="1075"/>
      <c r="L52" s="1066"/>
      <c r="M52" s="1066"/>
      <c r="N52" s="1066"/>
    </row>
    <row r="53" spans="1:14" ht="27.75" customHeight="1" thickBot="1" x14ac:dyDescent="0.3">
      <c r="D53" s="1063"/>
      <c r="E53" s="1067"/>
      <c r="F53" s="1086"/>
      <c r="G53" s="1088"/>
      <c r="H53" s="1089"/>
      <c r="I53" s="1085"/>
      <c r="J53" s="1085"/>
      <c r="K53" s="1087"/>
      <c r="L53" s="1067"/>
      <c r="M53" s="1067"/>
      <c r="N53" s="1067"/>
    </row>
    <row r="54" spans="1:14" ht="16.5" thickBot="1" x14ac:dyDescent="0.3">
      <c r="D54" s="23">
        <v>1</v>
      </c>
      <c r="E54" s="18">
        <v>2</v>
      </c>
      <c r="F54" s="19">
        <v>3</v>
      </c>
      <c r="G54" s="20">
        <v>4</v>
      </c>
      <c r="H54" s="20">
        <v>5</v>
      </c>
      <c r="I54" s="20">
        <v>6</v>
      </c>
      <c r="J54" s="20">
        <v>7</v>
      </c>
      <c r="K54" s="21">
        <v>8</v>
      </c>
      <c r="L54" s="20">
        <v>9</v>
      </c>
      <c r="M54" s="21">
        <v>10</v>
      </c>
      <c r="N54" s="20">
        <v>11</v>
      </c>
    </row>
    <row r="55" spans="1:14" x14ac:dyDescent="0.25">
      <c r="A55" s="56" t="s">
        <v>17</v>
      </c>
      <c r="B55" s="303"/>
      <c r="C55" s="56" t="s">
        <v>90</v>
      </c>
      <c r="D55" s="88" t="s">
        <v>26</v>
      </c>
      <c r="E55" s="33">
        <f>F55/30</f>
        <v>6</v>
      </c>
      <c r="F55" s="34">
        <f>G55+K55</f>
        <v>180</v>
      </c>
      <c r="G55" s="35">
        <f>H55+I55+J55</f>
        <v>0</v>
      </c>
      <c r="H55" s="35"/>
      <c r="I55" s="35"/>
      <c r="J55" s="35"/>
      <c r="K55" s="36">
        <v>180</v>
      </c>
      <c r="L55" s="49">
        <f>G55/15</f>
        <v>0</v>
      </c>
      <c r="M55" s="64" t="s">
        <v>94</v>
      </c>
      <c r="N55" s="50">
        <f>G55/F55*100</f>
        <v>0</v>
      </c>
    </row>
    <row r="56" spans="1:14" x14ac:dyDescent="0.25">
      <c r="A56" s="56" t="s">
        <v>17</v>
      </c>
      <c r="B56" s="303"/>
      <c r="C56" s="56" t="s">
        <v>90</v>
      </c>
      <c r="D56" s="87" t="s">
        <v>43</v>
      </c>
      <c r="E56" s="37">
        <v>21</v>
      </c>
      <c r="F56" s="38">
        <f t="shared" ref="F56:F65" si="14">G56+K56</f>
        <v>660</v>
      </c>
      <c r="G56" s="39">
        <f t="shared" ref="G56:G65" si="15">H56+I56+J56</f>
        <v>0</v>
      </c>
      <c r="H56" s="39"/>
      <c r="I56" s="39"/>
      <c r="J56" s="39"/>
      <c r="K56" s="40">
        <v>660</v>
      </c>
      <c r="L56" s="31">
        <f t="shared" ref="L56:L65" si="16">G56/15</f>
        <v>0</v>
      </c>
      <c r="M56" s="29"/>
      <c r="N56" s="45"/>
    </row>
    <row r="57" spans="1:14" ht="16.5" customHeight="1" x14ac:dyDescent="0.25">
      <c r="A57" s="56" t="s">
        <v>17</v>
      </c>
      <c r="B57" s="303"/>
      <c r="C57" s="56" t="s">
        <v>90</v>
      </c>
      <c r="D57" s="87" t="s">
        <v>93</v>
      </c>
      <c r="E57" s="37">
        <v>3</v>
      </c>
      <c r="F57" s="38">
        <f t="shared" si="14"/>
        <v>60</v>
      </c>
      <c r="G57" s="39">
        <f t="shared" si="15"/>
        <v>0</v>
      </c>
      <c r="H57" s="39"/>
      <c r="I57" s="39"/>
      <c r="J57" s="39"/>
      <c r="K57" s="40">
        <v>60</v>
      </c>
      <c r="L57" s="31">
        <f t="shared" si="16"/>
        <v>0</v>
      </c>
      <c r="M57" s="29"/>
      <c r="N57" s="45"/>
    </row>
    <row r="58" spans="1:14" x14ac:dyDescent="0.25">
      <c r="D58" s="27"/>
      <c r="E58" s="37">
        <f t="shared" ref="E58:E65" si="17">F58/30</f>
        <v>0</v>
      </c>
      <c r="F58" s="38">
        <f t="shared" si="14"/>
        <v>0</v>
      </c>
      <c r="G58" s="39">
        <f t="shared" si="15"/>
        <v>0</v>
      </c>
      <c r="H58" s="39"/>
      <c r="I58" s="39"/>
      <c r="J58" s="39"/>
      <c r="K58" s="40"/>
      <c r="L58" s="31">
        <f t="shared" si="16"/>
        <v>0</v>
      </c>
      <c r="M58" s="29"/>
      <c r="N58" s="45"/>
    </row>
    <row r="59" spans="1:14" x14ac:dyDescent="0.25">
      <c r="D59" s="27"/>
      <c r="E59" s="37">
        <f t="shared" si="17"/>
        <v>0</v>
      </c>
      <c r="F59" s="38">
        <f t="shared" si="14"/>
        <v>0</v>
      </c>
      <c r="G59" s="39">
        <f t="shared" si="15"/>
        <v>0</v>
      </c>
      <c r="H59" s="39"/>
      <c r="I59" s="39"/>
      <c r="J59" s="39"/>
      <c r="K59" s="40"/>
      <c r="L59" s="31">
        <f t="shared" si="16"/>
        <v>0</v>
      </c>
      <c r="M59" s="29"/>
      <c r="N59" s="45"/>
    </row>
    <row r="60" spans="1:14" x14ac:dyDescent="0.25">
      <c r="D60" s="27"/>
      <c r="E60" s="37">
        <f t="shared" si="17"/>
        <v>0</v>
      </c>
      <c r="F60" s="38">
        <f t="shared" si="14"/>
        <v>0</v>
      </c>
      <c r="G60" s="39">
        <f t="shared" si="15"/>
        <v>0</v>
      </c>
      <c r="H60" s="39"/>
      <c r="I60" s="39"/>
      <c r="J60" s="39"/>
      <c r="K60" s="40"/>
      <c r="L60" s="31">
        <f t="shared" si="16"/>
        <v>0</v>
      </c>
      <c r="M60" s="29"/>
      <c r="N60" s="45"/>
    </row>
    <row r="61" spans="1:14" x14ac:dyDescent="0.25">
      <c r="D61" s="27"/>
      <c r="E61" s="37">
        <f t="shared" si="17"/>
        <v>0</v>
      </c>
      <c r="F61" s="38">
        <f t="shared" si="14"/>
        <v>0</v>
      </c>
      <c r="G61" s="39">
        <f t="shared" si="15"/>
        <v>0</v>
      </c>
      <c r="H61" s="39"/>
      <c r="I61" s="39"/>
      <c r="J61" s="39"/>
      <c r="K61" s="40"/>
      <c r="L61" s="31">
        <f t="shared" si="16"/>
        <v>0</v>
      </c>
      <c r="M61" s="29"/>
      <c r="N61" s="45"/>
    </row>
    <row r="62" spans="1:14" x14ac:dyDescent="0.25">
      <c r="D62" s="27"/>
      <c r="E62" s="37">
        <f t="shared" si="17"/>
        <v>0</v>
      </c>
      <c r="F62" s="38">
        <f t="shared" si="14"/>
        <v>0</v>
      </c>
      <c r="G62" s="39">
        <f t="shared" si="15"/>
        <v>0</v>
      </c>
      <c r="H62" s="39"/>
      <c r="I62" s="39"/>
      <c r="J62" s="39"/>
      <c r="K62" s="40"/>
      <c r="L62" s="31">
        <f t="shared" si="16"/>
        <v>0</v>
      </c>
      <c r="M62" s="29"/>
      <c r="N62" s="45"/>
    </row>
    <row r="63" spans="1:14" x14ac:dyDescent="0.25">
      <c r="D63" s="27"/>
      <c r="E63" s="37">
        <f t="shared" si="17"/>
        <v>0</v>
      </c>
      <c r="F63" s="38">
        <f t="shared" si="14"/>
        <v>0</v>
      </c>
      <c r="G63" s="39">
        <f t="shared" si="15"/>
        <v>0</v>
      </c>
      <c r="H63" s="39"/>
      <c r="I63" s="39"/>
      <c r="J63" s="39"/>
      <c r="K63" s="40"/>
      <c r="L63" s="31">
        <f t="shared" si="16"/>
        <v>0</v>
      </c>
      <c r="M63" s="29"/>
      <c r="N63" s="45"/>
    </row>
    <row r="64" spans="1:14" x14ac:dyDescent="0.25">
      <c r="D64" s="27"/>
      <c r="E64" s="37">
        <f t="shared" si="17"/>
        <v>0</v>
      </c>
      <c r="F64" s="38">
        <f t="shared" si="14"/>
        <v>0</v>
      </c>
      <c r="G64" s="39">
        <f t="shared" si="15"/>
        <v>0</v>
      </c>
      <c r="H64" s="39"/>
      <c r="I64" s="39"/>
      <c r="J64" s="39"/>
      <c r="K64" s="40"/>
      <c r="L64" s="31">
        <f t="shared" si="16"/>
        <v>0</v>
      </c>
      <c r="M64" s="29"/>
      <c r="N64" s="45"/>
    </row>
    <row r="65" spans="1:14" ht="16.5" thickBot="1" x14ac:dyDescent="0.3">
      <c r="D65" s="28"/>
      <c r="E65" s="41">
        <f t="shared" si="17"/>
        <v>0</v>
      </c>
      <c r="F65" s="42">
        <f t="shared" si="14"/>
        <v>0</v>
      </c>
      <c r="G65" s="43">
        <f t="shared" si="15"/>
        <v>0</v>
      </c>
      <c r="H65" s="43"/>
      <c r="I65" s="43"/>
      <c r="J65" s="43"/>
      <c r="K65" s="44"/>
      <c r="L65" s="32">
        <f t="shared" si="16"/>
        <v>0</v>
      </c>
      <c r="M65" s="30"/>
      <c r="N65" s="46"/>
    </row>
    <row r="66" spans="1:14" ht="16.5" thickBot="1" x14ac:dyDescent="0.3">
      <c r="D66" s="24" t="s">
        <v>24</v>
      </c>
      <c r="E66" s="26">
        <f>SUM(E55:E65)</f>
        <v>30</v>
      </c>
      <c r="F66" s="26">
        <f>SUM(F55:F65)</f>
        <v>900</v>
      </c>
      <c r="G66" s="26">
        <f>SUM(G55:G65)</f>
        <v>0</v>
      </c>
      <c r="H66" s="26">
        <f t="shared" ref="H66:L66" si="18">SUM(H55:H65)</f>
        <v>0</v>
      </c>
      <c r="I66" s="26">
        <f t="shared" si="18"/>
        <v>0</v>
      </c>
      <c r="J66" s="26">
        <f t="shared" si="18"/>
        <v>0</v>
      </c>
      <c r="K66" s="26">
        <f t="shared" si="18"/>
        <v>900</v>
      </c>
      <c r="L66" s="26">
        <f t="shared" si="18"/>
        <v>0</v>
      </c>
      <c r="M66" s="17"/>
      <c r="N66" s="17"/>
    </row>
    <row r="67" spans="1:14" x14ac:dyDescent="0.25">
      <c r="D67" s="25" t="s">
        <v>87</v>
      </c>
      <c r="E67" s="10">
        <f>30-E66</f>
        <v>0</v>
      </c>
    </row>
    <row r="69" spans="1:14" x14ac:dyDescent="0.25">
      <c r="D69" s="62" t="s">
        <v>24</v>
      </c>
      <c r="E69" s="60">
        <f>E66+E43+E21</f>
        <v>90</v>
      </c>
      <c r="F69" s="60">
        <f>F66+F43+F21</f>
        <v>2700</v>
      </c>
      <c r="G69" s="57"/>
      <c r="H69" s="57"/>
      <c r="I69" s="22"/>
      <c r="J69" s="22"/>
      <c r="K69" s="22"/>
      <c r="L69" s="22"/>
      <c r="M69" s="22">
        <f>M66+M43+M21</f>
        <v>0</v>
      </c>
    </row>
    <row r="70" spans="1:14" x14ac:dyDescent="0.25">
      <c r="A70" s="56"/>
      <c r="B70" s="303"/>
      <c r="C70" s="56" t="s">
        <v>90</v>
      </c>
      <c r="D70" s="62" t="s">
        <v>89</v>
      </c>
      <c r="E70" s="58">
        <f>SUMIF($C$10:$C$66,C70,$E$10:$E$66)</f>
        <v>66.5</v>
      </c>
      <c r="F70" s="56">
        <f>E70*30</f>
        <v>1995</v>
      </c>
      <c r="G70" s="59">
        <f>F70/$F$69*100</f>
        <v>73.888888888888886</v>
      </c>
      <c r="H70" s="56"/>
    </row>
    <row r="71" spans="1:14" x14ac:dyDescent="0.25">
      <c r="A71" s="56"/>
      <c r="B71" s="303"/>
      <c r="C71" s="56" t="s">
        <v>91</v>
      </c>
      <c r="D71" s="62" t="s">
        <v>92</v>
      </c>
      <c r="E71" s="58">
        <f>SUMIF($C$10:$C$66,C71,$E$10:$E$66)</f>
        <v>23.5</v>
      </c>
      <c r="F71" s="56">
        <f t="shared" ref="F71:F78" si="19">E71*30</f>
        <v>705</v>
      </c>
      <c r="G71" s="59">
        <f t="shared" ref="G71:G77" si="20">F71/$F$69*100</f>
        <v>26.111111111111114</v>
      </c>
      <c r="H71" s="56"/>
    </row>
    <row r="72" spans="1:14" x14ac:dyDescent="0.25">
      <c r="A72" s="56"/>
      <c r="B72" s="303"/>
      <c r="C72" s="56"/>
      <c r="E72" s="56"/>
      <c r="F72" s="56"/>
      <c r="G72" s="56"/>
      <c r="H72" s="56"/>
    </row>
    <row r="73" spans="1:14" x14ac:dyDescent="0.25">
      <c r="A73" s="56"/>
      <c r="B73" s="303"/>
      <c r="C73" s="56"/>
      <c r="D73" s="62" t="s">
        <v>98</v>
      </c>
      <c r="E73" s="61">
        <f>E74+E75</f>
        <v>15</v>
      </c>
      <c r="F73" s="56"/>
      <c r="G73" s="56"/>
      <c r="H73" s="56"/>
    </row>
    <row r="74" spans="1:14" x14ac:dyDescent="0.25">
      <c r="A74" s="56" t="s">
        <v>97</v>
      </c>
      <c r="B74" s="303"/>
      <c r="C74" s="56" t="s">
        <v>90</v>
      </c>
      <c r="D74" s="62" t="s">
        <v>89</v>
      </c>
      <c r="E74" s="56">
        <f>SUMIFS($E$3:$E$66,$A$3:$A$66,A74,$C$3:$C$66,C74)</f>
        <v>9</v>
      </c>
      <c r="F74" s="56">
        <f t="shared" si="19"/>
        <v>270</v>
      </c>
      <c r="G74" s="59">
        <f t="shared" si="20"/>
        <v>10</v>
      </c>
      <c r="H74" s="56"/>
    </row>
    <row r="75" spans="1:14" x14ac:dyDescent="0.25">
      <c r="A75" s="56" t="s">
        <v>97</v>
      </c>
      <c r="B75" s="303"/>
      <c r="C75" s="56" t="s">
        <v>91</v>
      </c>
      <c r="D75" s="62" t="s">
        <v>92</v>
      </c>
      <c r="E75" s="56">
        <f>SUMIFS($E$3:$E$66,$A$3:$A$66,A75,$C$3:$C$66,C75)</f>
        <v>6</v>
      </c>
      <c r="F75" s="56">
        <f t="shared" si="19"/>
        <v>180</v>
      </c>
      <c r="G75" s="59">
        <f>F75/$F$69*100</f>
        <v>6.666666666666667</v>
      </c>
      <c r="H75" s="56">
        <f>E75/E73*100</f>
        <v>40</v>
      </c>
    </row>
    <row r="76" spans="1:14" x14ac:dyDescent="0.25">
      <c r="A76" s="56"/>
      <c r="B76" s="303"/>
      <c r="C76" s="56"/>
      <c r="D76" s="62" t="s">
        <v>99</v>
      </c>
      <c r="E76" s="61">
        <f>E77+E78</f>
        <v>75</v>
      </c>
      <c r="F76" s="56"/>
      <c r="G76" s="56"/>
      <c r="H76" s="56"/>
    </row>
    <row r="77" spans="1:14" x14ac:dyDescent="0.25">
      <c r="A77" s="56" t="s">
        <v>17</v>
      </c>
      <c r="B77" s="303"/>
      <c r="C77" s="56" t="s">
        <v>90</v>
      </c>
      <c r="D77" s="62" t="s">
        <v>89</v>
      </c>
      <c r="E77" s="56">
        <f>SUMIFS($E$3:$E$66,$A$3:$A$66,A77,$C$3:$C$66,C77)</f>
        <v>57.5</v>
      </c>
      <c r="F77" s="56">
        <f t="shared" si="19"/>
        <v>1725</v>
      </c>
      <c r="G77" s="59">
        <f t="shared" si="20"/>
        <v>63.888888888888886</v>
      </c>
      <c r="H77" s="56"/>
    </row>
    <row r="78" spans="1:14" x14ac:dyDescent="0.25">
      <c r="A78" s="56" t="s">
        <v>17</v>
      </c>
      <c r="B78" s="303"/>
      <c r="C78" s="56" t="s">
        <v>91</v>
      </c>
      <c r="D78" s="62" t="s">
        <v>92</v>
      </c>
      <c r="E78" s="56">
        <f>SUMIFS($E$3:$E$66,$A$3:$A$66,A78,$C$3:$C$66,C78)</f>
        <v>17.5</v>
      </c>
      <c r="F78" s="56">
        <f t="shared" si="19"/>
        <v>525</v>
      </c>
      <c r="G78" s="59">
        <f>F78/$F$69*100</f>
        <v>19.444444444444446</v>
      </c>
      <c r="H78" s="56">
        <f>E78/E76*100</f>
        <v>23.333333333333332</v>
      </c>
    </row>
  </sheetData>
  <mergeCells count="43"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482"/>
      <c r="B1" s="483"/>
      <c r="C1" s="484" t="s">
        <v>221</v>
      </c>
      <c r="D1" s="485" t="s">
        <v>222</v>
      </c>
      <c r="E1" s="485" t="s">
        <v>223</v>
      </c>
      <c r="F1" s="485" t="s">
        <v>224</v>
      </c>
      <c r="G1" s="1091" t="s">
        <v>225</v>
      </c>
      <c r="H1" s="1091"/>
      <c r="I1" s="1091"/>
    </row>
    <row r="2" spans="1:9" x14ac:dyDescent="0.2">
      <c r="A2" s="1090" t="e">
        <f>#REF!</f>
        <v>#REF!</v>
      </c>
      <c r="B2" s="1090"/>
      <c r="C2" s="1090"/>
      <c r="D2" s="1090"/>
      <c r="E2" s="1090"/>
      <c r="F2" s="1090"/>
      <c r="G2" s="1090"/>
      <c r="H2" s="1090"/>
      <c r="I2" s="1090"/>
    </row>
    <row r="3" spans="1:9" x14ac:dyDescent="0.2">
      <c r="A3" t="s">
        <v>226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I3" t="e">
        <f>#REF!</f>
        <v>#REF!</v>
      </c>
    </row>
    <row r="4" spans="1:9" x14ac:dyDescent="0.2">
      <c r="A4" t="s">
        <v>229</v>
      </c>
    </row>
    <row r="5" spans="1:9" x14ac:dyDescent="0.2">
      <c r="A5" s="1090" t="e">
        <f>#REF!</f>
        <v>#REF!</v>
      </c>
      <c r="B5" s="1090"/>
      <c r="C5" s="1090"/>
      <c r="D5" s="1090"/>
      <c r="E5" s="1090"/>
      <c r="F5" s="1090"/>
      <c r="G5" s="1090"/>
      <c r="H5" s="1090"/>
      <c r="I5" s="1090"/>
    </row>
    <row r="6" spans="1:9" x14ac:dyDescent="0.2">
      <c r="A6" t="s">
        <v>226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I6" t="e">
        <f>#REF!</f>
        <v>#REF!</v>
      </c>
    </row>
    <row r="7" spans="1:9" x14ac:dyDescent="0.2">
      <c r="A7" t="s">
        <v>229</v>
      </c>
    </row>
    <row r="8" spans="1:9" x14ac:dyDescent="0.2">
      <c r="A8" s="1090" t="e">
        <f>#REF!</f>
        <v>#REF!</v>
      </c>
      <c r="B8" s="1090"/>
      <c r="C8" s="1090"/>
      <c r="D8" s="1090"/>
      <c r="E8" s="1090"/>
      <c r="F8" s="1090"/>
      <c r="G8" s="1090"/>
      <c r="H8" s="1090"/>
      <c r="I8" s="1090"/>
    </row>
    <row r="9" spans="1:9" x14ac:dyDescent="0.2">
      <c r="A9" t="s">
        <v>226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I9" t="e">
        <f>#REF!</f>
        <v>#REF!</v>
      </c>
    </row>
    <row r="10" spans="1:9" x14ac:dyDescent="0.2">
      <c r="A10" t="s">
        <v>229</v>
      </c>
    </row>
    <row r="11" spans="1:9" x14ac:dyDescent="0.2">
      <c r="A11" s="1090" t="e">
        <f>#REF!</f>
        <v>#REF!</v>
      </c>
      <c r="B11" s="1090"/>
      <c r="C11" s="1090"/>
      <c r="D11" s="1090"/>
      <c r="E11" s="1090"/>
      <c r="F11" s="1090"/>
      <c r="G11" s="1090"/>
      <c r="H11" s="1090"/>
      <c r="I11" s="1090"/>
    </row>
    <row r="12" spans="1:9" x14ac:dyDescent="0.2">
      <c r="A12" t="s">
        <v>226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I12" t="e">
        <f>#REF!</f>
        <v>#REF!</v>
      </c>
    </row>
    <row r="13" spans="1:9" x14ac:dyDescent="0.2">
      <c r="A13" t="s">
        <v>229</v>
      </c>
    </row>
    <row r="14" spans="1:9" x14ac:dyDescent="0.2">
      <c r="A14" s="1090" t="e">
        <f>#REF!</f>
        <v>#REF!</v>
      </c>
      <c r="B14" s="1090"/>
      <c r="C14" s="1090"/>
      <c r="D14" s="1090"/>
      <c r="E14" s="1090"/>
      <c r="F14" s="1090"/>
      <c r="G14" s="1090"/>
      <c r="H14" s="1090"/>
      <c r="I14" s="1090"/>
    </row>
    <row r="15" spans="1:9" x14ac:dyDescent="0.2">
      <c r="A15" t="s">
        <v>226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I15" t="e">
        <f>#REF!</f>
        <v>#REF!</v>
      </c>
    </row>
    <row r="16" spans="1:9" x14ac:dyDescent="0.2">
      <c r="A16" t="s">
        <v>229</v>
      </c>
    </row>
    <row r="17" spans="1:9" x14ac:dyDescent="0.2">
      <c r="A17" s="1090" t="e">
        <f>#REF!</f>
        <v>#REF!</v>
      </c>
      <c r="B17" s="1090"/>
      <c r="C17" s="1090"/>
      <c r="D17" s="1090"/>
      <c r="E17" s="1090"/>
      <c r="F17" s="1090"/>
      <c r="G17" s="1090"/>
      <c r="H17" s="1090"/>
      <c r="I17" s="1090"/>
    </row>
    <row r="18" spans="1:9" x14ac:dyDescent="0.2">
      <c r="A18" t="s">
        <v>226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I18" t="e">
        <f>#REF!</f>
        <v>#REF!</v>
      </c>
    </row>
    <row r="19" spans="1:9" x14ac:dyDescent="0.2">
      <c r="A19" t="s">
        <v>229</v>
      </c>
    </row>
    <row r="20" spans="1:9" x14ac:dyDescent="0.2">
      <c r="A20" s="1090" t="e">
        <f>#REF!</f>
        <v>#REF!</v>
      </c>
      <c r="B20" s="1090"/>
      <c r="C20" s="1090"/>
      <c r="D20" s="1090"/>
      <c r="E20" s="1090"/>
      <c r="F20" s="1090"/>
      <c r="G20" s="1090"/>
      <c r="H20" s="1090"/>
      <c r="I20" s="1090"/>
    </row>
    <row r="21" spans="1:9" x14ac:dyDescent="0.2">
      <c r="A21" t="s">
        <v>226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I21" t="e">
        <f>#REF!</f>
        <v>#REF!</v>
      </c>
    </row>
    <row r="22" spans="1:9" x14ac:dyDescent="0.2">
      <c r="A22" t="s">
        <v>229</v>
      </c>
    </row>
    <row r="23" spans="1:9" x14ac:dyDescent="0.2">
      <c r="A23" s="1090" t="e">
        <f>#REF!</f>
        <v>#REF!</v>
      </c>
      <c r="B23" s="1090"/>
      <c r="C23" s="1090"/>
      <c r="D23" s="1090"/>
      <c r="E23" s="1090"/>
      <c r="F23" s="1090"/>
      <c r="G23" s="1090"/>
      <c r="H23" s="1090"/>
      <c r="I23" s="1090"/>
    </row>
    <row r="24" spans="1:9" x14ac:dyDescent="0.2">
      <c r="A24" t="s">
        <v>226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I24" t="e">
        <f>#REF!</f>
        <v>#REF!</v>
      </c>
    </row>
    <row r="25" spans="1:9" x14ac:dyDescent="0.2">
      <c r="A25" t="s">
        <v>229</v>
      </c>
    </row>
    <row r="26" spans="1:9" x14ac:dyDescent="0.2">
      <c r="A26" s="1090" t="e">
        <f>#REF!</f>
        <v>#REF!</v>
      </c>
      <c r="B26" s="1090"/>
      <c r="C26" s="1090"/>
      <c r="D26" s="1090"/>
      <c r="E26" s="1090"/>
      <c r="F26" s="1090"/>
      <c r="G26" s="1090"/>
      <c r="H26" s="1090"/>
      <c r="I26" s="1090"/>
    </row>
    <row r="27" spans="1:9" x14ac:dyDescent="0.2">
      <c r="A27" t="s">
        <v>227</v>
      </c>
      <c r="C27" s="486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</row>
    <row r="28" spans="1:9" x14ac:dyDescent="0.2">
      <c r="A28" t="s">
        <v>228</v>
      </c>
      <c r="C28" s="486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I28" t="e">
        <f>#REF!</f>
        <v>#REF!</v>
      </c>
    </row>
    <row r="29" spans="1:9" x14ac:dyDescent="0.2">
      <c r="A29" t="s">
        <v>229</v>
      </c>
      <c r="C29" s="486"/>
    </row>
    <row r="30" spans="1:9" x14ac:dyDescent="0.2">
      <c r="A30" s="1090" t="e">
        <f>#REF!</f>
        <v>#REF!</v>
      </c>
      <c r="B30" s="1090"/>
      <c r="C30" s="1090"/>
      <c r="D30" s="1090"/>
      <c r="E30" s="1090"/>
      <c r="F30" s="1090"/>
      <c r="G30" s="1090"/>
      <c r="H30" s="1090"/>
      <c r="I30" s="1090"/>
    </row>
    <row r="31" spans="1:9" x14ac:dyDescent="0.2">
      <c r="A31" t="s">
        <v>227</v>
      </c>
      <c r="C31" s="486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</row>
    <row r="32" spans="1:9" x14ac:dyDescent="0.2">
      <c r="A32" t="s">
        <v>228</v>
      </c>
      <c r="C32" s="486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I32" t="e">
        <f>#REF!</f>
        <v>#REF!</v>
      </c>
    </row>
    <row r="33" spans="1:9" x14ac:dyDescent="0.2">
      <c r="A33" t="s">
        <v>229</v>
      </c>
      <c r="C33" s="486"/>
    </row>
    <row r="34" spans="1:9" x14ac:dyDescent="0.2">
      <c r="A34" s="1090" t="e">
        <f>#REF!</f>
        <v>#REF!</v>
      </c>
      <c r="B34" s="1090"/>
      <c r="C34" s="1090"/>
      <c r="D34" s="1090"/>
      <c r="E34" s="1090"/>
      <c r="F34" s="1090"/>
      <c r="G34" s="1090"/>
      <c r="H34" s="1090"/>
      <c r="I34" s="1090"/>
    </row>
    <row r="35" spans="1:9" x14ac:dyDescent="0.2">
      <c r="A35" t="s">
        <v>227</v>
      </c>
      <c r="C35" s="486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</row>
    <row r="36" spans="1:9" x14ac:dyDescent="0.2">
      <c r="A36" t="s">
        <v>228</v>
      </c>
      <c r="C36" s="48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I36" t="e">
        <f>#REF!</f>
        <v>#REF!</v>
      </c>
    </row>
    <row r="37" spans="1:9" x14ac:dyDescent="0.2">
      <c r="A37" t="s">
        <v>229</v>
      </c>
      <c r="C37" s="486"/>
    </row>
    <row r="38" spans="1:9" x14ac:dyDescent="0.2">
      <c r="A38" s="1090" t="e">
        <f>#REF!</f>
        <v>#REF!</v>
      </c>
      <c r="B38" s="1090"/>
      <c r="C38" s="1090"/>
      <c r="D38" s="1090"/>
      <c r="E38" s="1090"/>
      <c r="F38" s="1090"/>
      <c r="G38" s="1090"/>
      <c r="H38" s="1090"/>
      <c r="I38" s="1090"/>
    </row>
    <row r="39" spans="1:9" x14ac:dyDescent="0.2">
      <c r="A39" t="s">
        <v>227</v>
      </c>
      <c r="C39" s="486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</row>
    <row r="40" spans="1:9" x14ac:dyDescent="0.2">
      <c r="A40" t="s">
        <v>228</v>
      </c>
      <c r="C40" s="486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I40" t="e">
        <f>#REF!</f>
        <v>#REF!</v>
      </c>
    </row>
    <row r="41" spans="1:9" x14ac:dyDescent="0.2">
      <c r="A41" t="s">
        <v>229</v>
      </c>
      <c r="C41" s="486"/>
    </row>
    <row r="42" spans="1:9" x14ac:dyDescent="0.2">
      <c r="A42" s="1090" t="e">
        <f>#REF!</f>
        <v>#REF!</v>
      </c>
      <c r="B42" s="1090"/>
      <c r="C42" s="1090"/>
      <c r="D42" s="1090"/>
      <c r="E42" s="1090"/>
      <c r="F42" s="1090"/>
      <c r="G42" s="1090"/>
      <c r="H42" s="1090"/>
      <c r="I42" s="1090"/>
    </row>
    <row r="43" spans="1:9" x14ac:dyDescent="0.2">
      <c r="A43" t="s">
        <v>227</v>
      </c>
      <c r="C43" s="486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</row>
    <row r="44" spans="1:9" x14ac:dyDescent="0.2">
      <c r="A44" t="s">
        <v>228</v>
      </c>
      <c r="C44" s="486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I44" t="e">
        <f>#REF!</f>
        <v>#REF!</v>
      </c>
    </row>
    <row r="45" spans="1:9" x14ac:dyDescent="0.2">
      <c r="A45" t="s">
        <v>229</v>
      </c>
      <c r="C45" s="486"/>
    </row>
    <row r="46" spans="1:9" x14ac:dyDescent="0.2">
      <c r="A46" s="1090" t="e">
        <f>#REF!</f>
        <v>#REF!</v>
      </c>
      <c r="B46" s="1090"/>
      <c r="C46" s="1090"/>
      <c r="D46" s="1090"/>
      <c r="E46" s="1090"/>
      <c r="F46" s="1090"/>
      <c r="G46" s="1090"/>
      <c r="H46" s="1090"/>
      <c r="I46" s="1090"/>
    </row>
    <row r="47" spans="1:9" x14ac:dyDescent="0.2">
      <c r="A47" t="s">
        <v>227</v>
      </c>
      <c r="C47" s="486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</row>
    <row r="48" spans="1:9" x14ac:dyDescent="0.2">
      <c r="A48" t="s">
        <v>228</v>
      </c>
      <c r="C48" s="486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I48" t="e">
        <f>#REF!</f>
        <v>#REF!</v>
      </c>
    </row>
    <row r="49" spans="1:9" x14ac:dyDescent="0.2">
      <c r="A49" t="s">
        <v>229</v>
      </c>
      <c r="C49" s="486"/>
    </row>
    <row r="50" spans="1:9" x14ac:dyDescent="0.2">
      <c r="A50" s="1090" t="e">
        <f>#REF!</f>
        <v>#REF!</v>
      </c>
      <c r="B50" s="1090"/>
      <c r="C50" s="1090"/>
      <c r="D50" s="1090"/>
      <c r="E50" s="1090"/>
      <c r="F50" s="1090"/>
      <c r="G50" s="1090"/>
      <c r="H50" s="1090"/>
      <c r="I50" s="1090"/>
    </row>
    <row r="51" spans="1:9" x14ac:dyDescent="0.2">
      <c r="A51" t="s">
        <v>227</v>
      </c>
      <c r="C51" s="486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</row>
    <row r="52" spans="1:9" x14ac:dyDescent="0.2">
      <c r="A52" t="s">
        <v>228</v>
      </c>
      <c r="C52" s="486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I52" t="e">
        <f>#REF!</f>
        <v>#REF!</v>
      </c>
    </row>
    <row r="53" spans="1:9" x14ac:dyDescent="0.2">
      <c r="A53" t="s">
        <v>229</v>
      </c>
    </row>
    <row r="55" spans="1:9" x14ac:dyDescent="0.2">
      <c r="A55" s="1090" t="e">
        <f>#REF!</f>
        <v>#REF!</v>
      </c>
      <c r="B55" s="1090"/>
      <c r="C55" s="1090"/>
      <c r="D55" s="1090"/>
      <c r="E55" s="1090"/>
      <c r="F55" s="1090"/>
      <c r="G55" s="1090"/>
      <c r="H55" s="1090"/>
      <c r="I55" s="1090"/>
    </row>
    <row r="56" spans="1:9" x14ac:dyDescent="0.2">
      <c r="A56" t="s">
        <v>228</v>
      </c>
      <c r="C56" s="48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I56" t="e">
        <f>#REF!</f>
        <v>#REF!</v>
      </c>
    </row>
    <row r="57" spans="1:9" x14ac:dyDescent="0.2">
      <c r="A57" t="s">
        <v>229</v>
      </c>
    </row>
    <row r="58" spans="1:9" x14ac:dyDescent="0.2">
      <c r="A58" s="1090"/>
      <c r="B58" s="1090"/>
      <c r="C58" s="1090"/>
      <c r="D58" s="1090"/>
      <c r="E58" s="1090"/>
      <c r="F58" s="1090"/>
      <c r="G58" s="1090"/>
      <c r="H58" s="1090"/>
      <c r="I58" s="1090"/>
    </row>
    <row r="60" spans="1:9" x14ac:dyDescent="0.2">
      <c r="A60" s="1090"/>
      <c r="B60" s="1090"/>
      <c r="C60" s="1090"/>
      <c r="D60" s="1090"/>
      <c r="E60" s="1090"/>
      <c r="F60" s="1090"/>
      <c r="G60" s="1090"/>
      <c r="H60" s="1090"/>
      <c r="I60" s="1090"/>
    </row>
  </sheetData>
  <mergeCells count="19">
    <mergeCell ref="A14:I14"/>
    <mergeCell ref="G1:I1"/>
    <mergeCell ref="A2:I2"/>
    <mergeCell ref="A5:I5"/>
    <mergeCell ref="A8:I8"/>
    <mergeCell ref="A11:I11"/>
    <mergeCell ref="A17:I17"/>
    <mergeCell ref="A20:I20"/>
    <mergeCell ref="A23:I23"/>
    <mergeCell ref="A26:I26"/>
    <mergeCell ref="A30:I30"/>
    <mergeCell ref="A55:I55"/>
    <mergeCell ref="A58:I58"/>
    <mergeCell ref="A60:I60"/>
    <mergeCell ref="A34:I34"/>
    <mergeCell ref="A38:I38"/>
    <mergeCell ref="A42:I42"/>
    <mergeCell ref="A46:I46"/>
    <mergeCell ref="A50:I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tabSelected="1" view="pageBreakPreview" topLeftCell="A16" zoomScaleNormal="50" zoomScaleSheetLayoutView="100" workbookViewId="0">
      <selection activeCell="H66" sqref="H66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4" width="7.140625" style="144" customWidth="1"/>
    <col min="15" max="15" width="6.140625" style="144" hidden="1" customWidth="1"/>
    <col min="16" max="16" width="6.85546875" style="144" customWidth="1"/>
    <col min="17" max="17" width="7.5703125" style="144" customWidth="1"/>
    <col min="18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848" t="s">
        <v>182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50"/>
    </row>
    <row r="2" spans="1:27" s="90" customFormat="1" x14ac:dyDescent="0.2">
      <c r="A2" s="851" t="s">
        <v>111</v>
      </c>
      <c r="B2" s="854" t="s">
        <v>169</v>
      </c>
      <c r="C2" s="857" t="s">
        <v>79</v>
      </c>
      <c r="D2" s="858"/>
      <c r="E2" s="858"/>
      <c r="F2" s="859"/>
      <c r="G2" s="860" t="s">
        <v>112</v>
      </c>
      <c r="H2" s="863" t="s">
        <v>113</v>
      </c>
      <c r="I2" s="864"/>
      <c r="J2" s="864"/>
      <c r="K2" s="864"/>
      <c r="L2" s="864"/>
      <c r="M2" s="865"/>
      <c r="N2" s="866" t="s">
        <v>216</v>
      </c>
      <c r="O2" s="867"/>
      <c r="P2" s="867"/>
      <c r="Q2" s="867"/>
      <c r="R2" s="867"/>
      <c r="S2" s="867"/>
      <c r="T2" s="867"/>
      <c r="U2" s="867"/>
      <c r="V2" s="868"/>
    </row>
    <row r="3" spans="1:27" s="90" customFormat="1" ht="16.5" thickBot="1" x14ac:dyDescent="0.25">
      <c r="A3" s="852"/>
      <c r="B3" s="855"/>
      <c r="C3" s="872" t="s">
        <v>29</v>
      </c>
      <c r="D3" s="874" t="s">
        <v>30</v>
      </c>
      <c r="E3" s="876" t="s">
        <v>53</v>
      </c>
      <c r="F3" s="877"/>
      <c r="G3" s="861"/>
      <c r="H3" s="885" t="s">
        <v>28</v>
      </c>
      <c r="I3" s="888" t="s">
        <v>114</v>
      </c>
      <c r="J3" s="889"/>
      <c r="K3" s="889"/>
      <c r="L3" s="890"/>
      <c r="M3" s="891" t="s">
        <v>115</v>
      </c>
      <c r="N3" s="869"/>
      <c r="O3" s="870"/>
      <c r="P3" s="870"/>
      <c r="Q3" s="870"/>
      <c r="R3" s="870"/>
      <c r="S3" s="870"/>
      <c r="T3" s="870"/>
      <c r="U3" s="870"/>
      <c r="V3" s="871"/>
    </row>
    <row r="4" spans="1:27" s="90" customFormat="1" x14ac:dyDescent="0.2">
      <c r="A4" s="852"/>
      <c r="B4" s="855"/>
      <c r="C4" s="872"/>
      <c r="D4" s="874"/>
      <c r="E4" s="874" t="s">
        <v>54</v>
      </c>
      <c r="F4" s="895" t="s">
        <v>55</v>
      </c>
      <c r="G4" s="861"/>
      <c r="H4" s="886"/>
      <c r="I4" s="897" t="s">
        <v>24</v>
      </c>
      <c r="J4" s="897" t="s">
        <v>31</v>
      </c>
      <c r="K4" s="897" t="s">
        <v>116</v>
      </c>
      <c r="L4" s="897" t="s">
        <v>117</v>
      </c>
      <c r="M4" s="892"/>
      <c r="N4" s="900" t="s">
        <v>63</v>
      </c>
      <c r="O4" s="901"/>
      <c r="P4" s="902"/>
      <c r="Q4" s="900" t="s">
        <v>71</v>
      </c>
      <c r="R4" s="902"/>
      <c r="S4" s="903"/>
      <c r="T4" s="904"/>
      <c r="U4" s="903"/>
      <c r="V4" s="904"/>
    </row>
    <row r="5" spans="1:27" s="90" customFormat="1" ht="16.5" thickBot="1" x14ac:dyDescent="0.25">
      <c r="A5" s="852"/>
      <c r="B5" s="855"/>
      <c r="C5" s="872"/>
      <c r="D5" s="874"/>
      <c r="E5" s="874"/>
      <c r="F5" s="895"/>
      <c r="G5" s="861"/>
      <c r="H5" s="886"/>
      <c r="I5" s="898"/>
      <c r="J5" s="898"/>
      <c r="K5" s="898"/>
      <c r="L5" s="898"/>
      <c r="M5" s="892"/>
      <c r="N5" s="365">
        <v>1</v>
      </c>
      <c r="O5" s="366" t="s">
        <v>77</v>
      </c>
      <c r="P5" s="367">
        <v>2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852"/>
      <c r="B6" s="855"/>
      <c r="C6" s="872"/>
      <c r="D6" s="874"/>
      <c r="E6" s="874"/>
      <c r="F6" s="895"/>
      <c r="G6" s="861"/>
      <c r="H6" s="886"/>
      <c r="I6" s="898"/>
      <c r="J6" s="898"/>
      <c r="K6" s="898"/>
      <c r="L6" s="898"/>
      <c r="M6" s="893"/>
      <c r="N6" s="905" t="s">
        <v>184</v>
      </c>
      <c r="O6" s="906"/>
      <c r="P6" s="907"/>
      <c r="Q6" s="907"/>
      <c r="R6" s="907"/>
      <c r="S6" s="907"/>
      <c r="T6" s="907"/>
      <c r="U6" s="907"/>
      <c r="V6" s="908"/>
    </row>
    <row r="7" spans="1:27" s="90" customFormat="1" ht="16.5" thickBot="1" x14ac:dyDescent="0.25">
      <c r="A7" s="853"/>
      <c r="B7" s="856"/>
      <c r="C7" s="873"/>
      <c r="D7" s="875"/>
      <c r="E7" s="875"/>
      <c r="F7" s="896"/>
      <c r="G7" s="862"/>
      <c r="H7" s="887"/>
      <c r="I7" s="899"/>
      <c r="J7" s="899"/>
      <c r="K7" s="899"/>
      <c r="L7" s="899"/>
      <c r="M7" s="894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430">
        <v>1</v>
      </c>
      <c r="B8" s="647">
        <v>2</v>
      </c>
      <c r="C8" s="646">
        <v>3</v>
      </c>
      <c r="D8" s="430">
        <v>4</v>
      </c>
      <c r="E8" s="430">
        <v>5</v>
      </c>
      <c r="F8" s="430">
        <v>6</v>
      </c>
      <c r="G8" s="430">
        <v>7</v>
      </c>
      <c r="H8" s="430">
        <v>8</v>
      </c>
      <c r="I8" s="430">
        <v>9</v>
      </c>
      <c r="J8" s="430">
        <v>10</v>
      </c>
      <c r="K8" s="430">
        <v>11</v>
      </c>
      <c r="L8" s="430">
        <v>12</v>
      </c>
      <c r="M8" s="647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882" t="s">
        <v>118</v>
      </c>
      <c r="B9" s="883"/>
      <c r="C9" s="883"/>
      <c r="D9" s="883"/>
      <c r="E9" s="883"/>
      <c r="F9" s="883"/>
      <c r="G9" s="883"/>
      <c r="H9" s="883"/>
      <c r="I9" s="883"/>
      <c r="J9" s="883"/>
      <c r="K9" s="883"/>
      <c r="L9" s="883"/>
      <c r="M9" s="883"/>
      <c r="N9" s="883"/>
      <c r="O9" s="883"/>
      <c r="P9" s="883"/>
      <c r="Q9" s="883"/>
      <c r="R9" s="883"/>
      <c r="S9" s="883"/>
      <c r="T9" s="883"/>
      <c r="U9" s="883"/>
      <c r="V9" s="884"/>
    </row>
    <row r="10" spans="1:27" s="90" customFormat="1" ht="16.5" thickBot="1" x14ac:dyDescent="0.25">
      <c r="A10" s="924" t="s">
        <v>119</v>
      </c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6"/>
    </row>
    <row r="11" spans="1:27" s="120" customFormat="1" ht="31.5" x14ac:dyDescent="0.2">
      <c r="A11" s="395" t="s">
        <v>72</v>
      </c>
      <c r="B11" s="527" t="s">
        <v>203</v>
      </c>
      <c r="C11" s="396"/>
      <c r="D11" s="376" t="s">
        <v>158</v>
      </c>
      <c r="E11" s="376"/>
      <c r="F11" s="536"/>
      <c r="G11" s="533">
        <v>3</v>
      </c>
      <c r="H11" s="377">
        <f>G11*30</f>
        <v>90</v>
      </c>
      <c r="I11" s="378">
        <v>4</v>
      </c>
      <c r="J11" s="379" t="s">
        <v>250</v>
      </c>
      <c r="K11" s="379"/>
      <c r="L11" s="379"/>
      <c r="M11" s="380">
        <v>86</v>
      </c>
      <c r="N11" s="381" t="s">
        <v>250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157</v>
      </c>
      <c r="B12" s="528" t="s">
        <v>110</v>
      </c>
      <c r="C12" s="405"/>
      <c r="D12" s="386" t="s">
        <v>158</v>
      </c>
      <c r="E12" s="386"/>
      <c r="F12" s="537"/>
      <c r="G12" s="534">
        <v>3</v>
      </c>
      <c r="H12" s="387">
        <f>G12*30</f>
        <v>90</v>
      </c>
      <c r="I12" s="388">
        <v>4</v>
      </c>
      <c r="J12" s="389"/>
      <c r="K12" s="389"/>
      <c r="L12" s="389" t="s">
        <v>250</v>
      </c>
      <c r="M12" s="390">
        <v>86</v>
      </c>
      <c r="N12" s="391" t="s">
        <v>250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159</v>
      </c>
      <c r="B13" s="385" t="s">
        <v>243</v>
      </c>
      <c r="C13" s="428"/>
      <c r="D13" s="510" t="s">
        <v>160</v>
      </c>
      <c r="E13" s="510"/>
      <c r="F13" s="538"/>
      <c r="G13" s="535">
        <v>3</v>
      </c>
      <c r="H13" s="511">
        <f>G13*30</f>
        <v>90</v>
      </c>
      <c r="I13" s="492">
        <v>8</v>
      </c>
      <c r="J13" s="493" t="s">
        <v>251</v>
      </c>
      <c r="K13" s="493"/>
      <c r="L13" s="493" t="s">
        <v>252</v>
      </c>
      <c r="M13" s="494">
        <v>82</v>
      </c>
      <c r="N13" s="495"/>
      <c r="O13" s="496">
        <v>2</v>
      </c>
      <c r="P13" s="497" t="s">
        <v>253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927" t="s">
        <v>32</v>
      </c>
      <c r="B14" s="928"/>
      <c r="C14" s="138"/>
      <c r="D14" s="643"/>
      <c r="E14" s="642"/>
      <c r="F14" s="642"/>
      <c r="G14" s="499">
        <f t="shared" ref="G14:H14" si="0">SUM(G11:G13)</f>
        <v>9</v>
      </c>
      <c r="H14" s="550">
        <f t="shared" si="0"/>
        <v>270</v>
      </c>
      <c r="I14" s="551">
        <v>16</v>
      </c>
      <c r="J14" s="552" t="s">
        <v>254</v>
      </c>
      <c r="K14" s="552">
        <v>0</v>
      </c>
      <c r="L14" s="552" t="s">
        <v>251</v>
      </c>
      <c r="M14" s="565">
        <v>254</v>
      </c>
      <c r="N14" s="551" t="s">
        <v>253</v>
      </c>
      <c r="O14" s="552">
        <v>2</v>
      </c>
      <c r="P14" s="565" t="s">
        <v>253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929" t="s">
        <v>120</v>
      </c>
      <c r="B15" s="930"/>
      <c r="C15" s="930"/>
      <c r="D15" s="930"/>
      <c r="E15" s="930"/>
      <c r="F15" s="930"/>
      <c r="G15" s="930"/>
      <c r="H15" s="930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2"/>
    </row>
    <row r="16" spans="1:27" s="322" customFormat="1" x14ac:dyDescent="0.2">
      <c r="A16" s="529" t="s">
        <v>121</v>
      </c>
      <c r="B16" s="539" t="s">
        <v>151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v>8</v>
      </c>
      <c r="J16" s="397" t="s">
        <v>255</v>
      </c>
      <c r="K16" s="397"/>
      <c r="L16" s="397" t="s">
        <v>256</v>
      </c>
      <c r="M16" s="401">
        <v>112</v>
      </c>
      <c r="N16" s="384" t="s">
        <v>257</v>
      </c>
      <c r="O16" s="402"/>
      <c r="P16" s="403"/>
      <c r="Q16" s="381"/>
      <c r="R16" s="383"/>
      <c r="S16" s="320"/>
      <c r="T16" s="321"/>
      <c r="U16" s="320"/>
      <c r="V16" s="321"/>
    </row>
    <row r="17" spans="1:27" s="322" customFormat="1" x14ac:dyDescent="0.2">
      <c r="A17" s="530" t="s">
        <v>122</v>
      </c>
      <c r="B17" s="540" t="s">
        <v>152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v>8</v>
      </c>
      <c r="J17" s="406" t="s">
        <v>255</v>
      </c>
      <c r="K17" s="406"/>
      <c r="L17" s="406" t="s">
        <v>256</v>
      </c>
      <c r="M17" s="409">
        <v>142</v>
      </c>
      <c r="N17" s="410" t="s">
        <v>257</v>
      </c>
      <c r="O17" s="411"/>
      <c r="P17" s="412"/>
      <c r="Q17" s="413"/>
      <c r="R17" s="414"/>
      <c r="S17" s="323"/>
      <c r="T17" s="324"/>
      <c r="U17" s="323"/>
      <c r="V17" s="324"/>
    </row>
    <row r="18" spans="1:27" s="322" customFormat="1" x14ac:dyDescent="0.2">
      <c r="A18" s="530" t="s">
        <v>123</v>
      </c>
      <c r="B18" s="540" t="s">
        <v>155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v>8</v>
      </c>
      <c r="J18" s="406" t="s">
        <v>255</v>
      </c>
      <c r="K18" s="406"/>
      <c r="L18" s="406" t="s">
        <v>256</v>
      </c>
      <c r="M18" s="409">
        <v>142</v>
      </c>
      <c r="N18" s="394"/>
      <c r="O18" s="415">
        <v>3</v>
      </c>
      <c r="P18" s="416" t="s">
        <v>257</v>
      </c>
      <c r="Q18" s="391"/>
      <c r="R18" s="393"/>
      <c r="S18" s="305"/>
      <c r="T18" s="306"/>
      <c r="U18" s="305"/>
      <c r="V18" s="306"/>
    </row>
    <row r="19" spans="1:27" s="322" customFormat="1" x14ac:dyDescent="0.2">
      <c r="A19" s="530" t="s">
        <v>124</v>
      </c>
      <c r="B19" s="541" t="s">
        <v>171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v>12</v>
      </c>
      <c r="J19" s="406" t="s">
        <v>257</v>
      </c>
      <c r="K19" s="406"/>
      <c r="L19" s="406" t="s">
        <v>250</v>
      </c>
      <c r="M19" s="409">
        <v>138</v>
      </c>
      <c r="N19" s="410"/>
      <c r="O19" s="411">
        <v>3</v>
      </c>
      <c r="P19" s="412" t="s">
        <v>258</v>
      </c>
      <c r="Q19" s="413"/>
      <c r="R19" s="414"/>
      <c r="S19" s="323"/>
      <c r="T19" s="324"/>
      <c r="U19" s="323"/>
      <c r="V19" s="324"/>
    </row>
    <row r="20" spans="1:27" s="322" customFormat="1" ht="16.5" thickBot="1" x14ac:dyDescent="0.25">
      <c r="A20" s="531" t="s">
        <v>126</v>
      </c>
      <c r="B20" s="542" t="s">
        <v>172</v>
      </c>
      <c r="C20" s="500"/>
      <c r="D20" s="645"/>
      <c r="E20" s="645"/>
      <c r="F20" s="502" t="s">
        <v>125</v>
      </c>
      <c r="G20" s="545">
        <v>2</v>
      </c>
      <c r="H20" s="503">
        <f t="shared" si="2"/>
        <v>60</v>
      </c>
      <c r="I20" s="644">
        <v>4</v>
      </c>
      <c r="J20" s="645"/>
      <c r="K20" s="645"/>
      <c r="L20" s="645" t="s">
        <v>250</v>
      </c>
      <c r="M20" s="502">
        <v>56</v>
      </c>
      <c r="N20" s="504"/>
      <c r="O20" s="505"/>
      <c r="P20" s="506" t="s">
        <v>250</v>
      </c>
      <c r="Q20" s="507"/>
      <c r="R20" s="506"/>
      <c r="S20" s="323"/>
      <c r="T20" s="324"/>
      <c r="U20" s="323"/>
      <c r="V20" s="324"/>
    </row>
    <row r="21" spans="1:27" s="120" customFormat="1" ht="32.25" thickBot="1" x14ac:dyDescent="0.25">
      <c r="A21" s="491" t="s">
        <v>244</v>
      </c>
      <c r="B21" s="548" t="s">
        <v>241</v>
      </c>
      <c r="C21" s="549"/>
      <c r="D21" s="508" t="s">
        <v>158</v>
      </c>
      <c r="E21" s="508"/>
      <c r="F21" s="532"/>
      <c r="G21" s="429">
        <v>4</v>
      </c>
      <c r="H21" s="509">
        <f>G21*30</f>
        <v>120</v>
      </c>
      <c r="I21" s="555">
        <v>8</v>
      </c>
      <c r="J21" s="556" t="s">
        <v>250</v>
      </c>
      <c r="K21" s="556" t="s">
        <v>250</v>
      </c>
      <c r="L21" s="556"/>
      <c r="M21" s="557">
        <v>112</v>
      </c>
      <c r="N21" s="562" t="s">
        <v>253</v>
      </c>
      <c r="O21" s="563"/>
      <c r="P21" s="564"/>
      <c r="Q21" s="568"/>
      <c r="R21" s="564"/>
      <c r="S21" s="287"/>
      <c r="T21" s="291"/>
      <c r="U21" s="287"/>
      <c r="V21" s="289"/>
    </row>
    <row r="22" spans="1:27" ht="26.25" customHeight="1" thickBot="1" x14ac:dyDescent="0.25">
      <c r="A22" s="933" t="s">
        <v>127</v>
      </c>
      <c r="B22" s="934"/>
      <c r="C22" s="934"/>
      <c r="D22" s="934"/>
      <c r="E22" s="934"/>
      <c r="F22" s="935"/>
      <c r="G22" s="439">
        <f>SUM(G16:G21)</f>
        <v>25</v>
      </c>
      <c r="H22" s="554">
        <f t="shared" ref="H22" si="3">SUM(H16:H21)</f>
        <v>750</v>
      </c>
      <c r="I22" s="558">
        <v>48</v>
      </c>
      <c r="J22" s="559" t="s">
        <v>259</v>
      </c>
      <c r="K22" s="559" t="s">
        <v>250</v>
      </c>
      <c r="L22" s="559" t="s">
        <v>260</v>
      </c>
      <c r="M22" s="561">
        <v>702</v>
      </c>
      <c r="N22" s="558" t="s">
        <v>261</v>
      </c>
      <c r="O22" s="559">
        <v>6</v>
      </c>
      <c r="P22" s="561" t="s">
        <v>261</v>
      </c>
      <c r="Q22" s="558">
        <f t="shared" ref="Q22:V22" si="4">SUM(Q16:Q20)</f>
        <v>0</v>
      </c>
      <c r="R22" s="560">
        <f t="shared" si="4"/>
        <v>0</v>
      </c>
      <c r="S22" s="567">
        <f t="shared" si="4"/>
        <v>0</v>
      </c>
      <c r="T22" s="176">
        <f t="shared" si="4"/>
        <v>0</v>
      </c>
      <c r="U22" s="176">
        <f t="shared" si="4"/>
        <v>0</v>
      </c>
      <c r="V22" s="176">
        <f t="shared" si="4"/>
        <v>0</v>
      </c>
      <c r="W22" s="90">
        <f>30*G22</f>
        <v>750</v>
      </c>
    </row>
    <row r="23" spans="1:27" ht="21.75" customHeight="1" thickBot="1" x14ac:dyDescent="0.25">
      <c r="A23" s="936" t="s">
        <v>128</v>
      </c>
      <c r="B23" s="937"/>
      <c r="C23" s="937"/>
      <c r="D23" s="937"/>
      <c r="E23" s="937"/>
      <c r="F23" s="937"/>
      <c r="G23" s="937"/>
      <c r="H23" s="937"/>
      <c r="I23" s="938"/>
      <c r="J23" s="938"/>
      <c r="K23" s="938"/>
      <c r="L23" s="938"/>
      <c r="M23" s="938"/>
      <c r="N23" s="938"/>
      <c r="O23" s="938"/>
      <c r="P23" s="938"/>
      <c r="Q23" s="938"/>
      <c r="R23" s="938"/>
      <c r="S23" s="937"/>
      <c r="T23" s="937"/>
      <c r="U23" s="937"/>
      <c r="V23" s="939"/>
    </row>
    <row r="24" spans="1:27" s="90" customFormat="1" ht="18.75" customHeight="1" x14ac:dyDescent="0.2">
      <c r="A24" s="395" t="s">
        <v>189</v>
      </c>
      <c r="B24" s="546" t="s">
        <v>109</v>
      </c>
      <c r="C24" s="65"/>
      <c r="D24" s="66" t="s">
        <v>125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5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7" s="90" customFormat="1" ht="18.75" customHeight="1" thickBot="1" x14ac:dyDescent="0.25">
      <c r="A25" s="417" t="s">
        <v>190</v>
      </c>
      <c r="B25" s="547" t="s">
        <v>26</v>
      </c>
      <c r="C25" s="68"/>
      <c r="D25" s="69" t="s">
        <v>161</v>
      </c>
      <c r="E25" s="69"/>
      <c r="F25" s="425"/>
      <c r="G25" s="426">
        <v>6</v>
      </c>
      <c r="H25" s="427">
        <f>G25*30</f>
        <v>180</v>
      </c>
      <c r="I25" s="644">
        <f>J25+K25+L25</f>
        <v>0</v>
      </c>
      <c r="J25" s="645"/>
      <c r="K25" s="645"/>
      <c r="L25" s="645"/>
      <c r="M25" s="501">
        <f t="shared" si="5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7" s="90" customFormat="1" ht="18" customHeight="1" thickBot="1" x14ac:dyDescent="0.25">
      <c r="A26" s="909" t="s">
        <v>129</v>
      </c>
      <c r="B26" s="910"/>
      <c r="C26" s="910"/>
      <c r="D26" s="910"/>
      <c r="E26" s="910"/>
      <c r="F26" s="911"/>
      <c r="G26" s="429">
        <f>SUM(G24:G25)</f>
        <v>9</v>
      </c>
      <c r="H26" s="569">
        <f>SUM(H24:H25)</f>
        <v>270</v>
      </c>
      <c r="I26" s="570">
        <f t="shared" ref="I26:V26" si="6">SUM(I24:I24)</f>
        <v>0</v>
      </c>
      <c r="J26" s="571">
        <f t="shared" si="6"/>
        <v>0</v>
      </c>
      <c r="K26" s="571">
        <f t="shared" si="6"/>
        <v>0</v>
      </c>
      <c r="L26" s="571">
        <f t="shared" si="6"/>
        <v>0</v>
      </c>
      <c r="M26" s="573">
        <f>SUM(M24:M25)</f>
        <v>270</v>
      </c>
      <c r="N26" s="570">
        <f t="shared" si="6"/>
        <v>0</v>
      </c>
      <c r="O26" s="571"/>
      <c r="P26" s="573">
        <f t="shared" si="6"/>
        <v>0</v>
      </c>
      <c r="Q26" s="570">
        <f t="shared" si="6"/>
        <v>0</v>
      </c>
      <c r="R26" s="572">
        <f t="shared" si="6"/>
        <v>0</v>
      </c>
      <c r="S26" s="577">
        <f t="shared" si="6"/>
        <v>0</v>
      </c>
      <c r="T26" s="200">
        <f t="shared" si="6"/>
        <v>0</v>
      </c>
      <c r="U26" s="200">
        <f t="shared" si="6"/>
        <v>0</v>
      </c>
      <c r="V26" s="200">
        <f t="shared" si="6"/>
        <v>0</v>
      </c>
    </row>
    <row r="27" spans="1:27" ht="32.25" customHeight="1" thickBot="1" x14ac:dyDescent="0.25">
      <c r="A27" s="912" t="s">
        <v>187</v>
      </c>
      <c r="B27" s="913"/>
      <c r="C27" s="913"/>
      <c r="D27" s="913"/>
      <c r="E27" s="913"/>
      <c r="F27" s="913"/>
      <c r="G27" s="913"/>
      <c r="H27" s="913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3"/>
      <c r="T27" s="913"/>
      <c r="U27" s="913"/>
      <c r="V27" s="915"/>
    </row>
    <row r="28" spans="1:27" s="90" customFormat="1" ht="16.5" thickBot="1" x14ac:dyDescent="0.25">
      <c r="A28" s="578" t="s">
        <v>191</v>
      </c>
      <c r="B28" s="579" t="s">
        <v>188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7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7" s="90" customFormat="1" ht="16.5" thickBot="1" x14ac:dyDescent="0.25">
      <c r="A29" s="916" t="s">
        <v>130</v>
      </c>
      <c r="B29" s="917"/>
      <c r="C29" s="917"/>
      <c r="D29" s="917"/>
      <c r="E29" s="917"/>
      <c r="F29" s="918"/>
      <c r="G29" s="589">
        <f t="shared" ref="G29:N29" si="8">SUM(G28:G28)</f>
        <v>24</v>
      </c>
      <c r="H29" s="569">
        <f t="shared" si="8"/>
        <v>720</v>
      </c>
      <c r="I29" s="592">
        <f t="shared" si="8"/>
        <v>0</v>
      </c>
      <c r="J29" s="593">
        <f t="shared" si="8"/>
        <v>0</v>
      </c>
      <c r="K29" s="593">
        <f t="shared" si="8"/>
        <v>0</v>
      </c>
      <c r="L29" s="594">
        <f t="shared" si="8"/>
        <v>0</v>
      </c>
      <c r="M29" s="595">
        <f t="shared" si="8"/>
        <v>720</v>
      </c>
      <c r="N29" s="592">
        <f t="shared" si="8"/>
        <v>0</v>
      </c>
      <c r="O29" s="593"/>
      <c r="P29" s="597">
        <f t="shared" ref="P29:V29" si="9">SUM(P28:P28)</f>
        <v>0</v>
      </c>
      <c r="Q29" s="592">
        <f t="shared" si="9"/>
        <v>0</v>
      </c>
      <c r="R29" s="594">
        <f t="shared" si="9"/>
        <v>0</v>
      </c>
      <c r="S29" s="598">
        <f t="shared" si="9"/>
        <v>0</v>
      </c>
      <c r="T29" s="211">
        <f t="shared" si="9"/>
        <v>0</v>
      </c>
      <c r="U29" s="211">
        <f t="shared" si="9"/>
        <v>0</v>
      </c>
      <c r="V29" s="212">
        <f t="shared" si="9"/>
        <v>0</v>
      </c>
    </row>
    <row r="30" spans="1:27" ht="16.5" thickBot="1" x14ac:dyDescent="0.25">
      <c r="A30" s="919" t="s">
        <v>131</v>
      </c>
      <c r="B30" s="920"/>
      <c r="C30" s="920"/>
      <c r="D30" s="920"/>
      <c r="E30" s="920"/>
      <c r="F30" s="920"/>
      <c r="G30" s="639">
        <f>G29+G26+G22+G14</f>
        <v>67</v>
      </c>
      <c r="H30" s="640">
        <f>H29+H26+H22+H14</f>
        <v>2010</v>
      </c>
      <c r="I30" s="558">
        <f t="shared" ref="I30:AA30" si="10">I22+I14+I26+I29</f>
        <v>64</v>
      </c>
      <c r="J30" s="559" t="s">
        <v>262</v>
      </c>
      <c r="K30" s="559" t="s">
        <v>250</v>
      </c>
      <c r="L30" s="560" t="s">
        <v>263</v>
      </c>
      <c r="M30" s="596">
        <f t="shared" si="10"/>
        <v>1946</v>
      </c>
      <c r="N30" s="685" t="s">
        <v>264</v>
      </c>
      <c r="O30" s="685">
        <f t="shared" ref="O30" si="11">O22+O14+O26+O29</f>
        <v>8</v>
      </c>
      <c r="P30" s="685" t="s">
        <v>264</v>
      </c>
      <c r="Q30" s="558">
        <f t="shared" ca="1" si="10"/>
        <v>0</v>
      </c>
      <c r="R30" s="560">
        <f t="shared" ca="1" si="10"/>
        <v>0</v>
      </c>
      <c r="S30" s="599">
        <f t="shared" ca="1" si="10"/>
        <v>0</v>
      </c>
      <c r="T30" s="214">
        <f t="shared" ca="1" si="10"/>
        <v>0</v>
      </c>
      <c r="U30" s="214">
        <f t="shared" ca="1" si="10"/>
        <v>0</v>
      </c>
      <c r="V30" s="214">
        <f t="shared" ca="1" si="10"/>
        <v>0</v>
      </c>
      <c r="W30" s="599" t="e">
        <f t="shared" si="10"/>
        <v>#REF!</v>
      </c>
      <c r="X30" s="214" t="e">
        <f t="shared" si="10"/>
        <v>#REF!</v>
      </c>
      <c r="Y30" s="214" t="e">
        <f t="shared" si="10"/>
        <v>#REF!</v>
      </c>
      <c r="Z30" s="214" t="e">
        <f t="shared" si="10"/>
        <v>#REF!</v>
      </c>
      <c r="AA30" s="214" t="e">
        <f t="shared" si="10"/>
        <v>#REF!</v>
      </c>
    </row>
    <row r="31" spans="1:27" ht="16.5" thickBot="1" x14ac:dyDescent="0.25">
      <c r="A31" s="921" t="s">
        <v>132</v>
      </c>
      <c r="B31" s="922"/>
      <c r="C31" s="922"/>
      <c r="D31" s="922"/>
      <c r="E31" s="922"/>
      <c r="F31" s="922"/>
      <c r="G31" s="922"/>
      <c r="H31" s="922"/>
      <c r="I31" s="922"/>
      <c r="J31" s="922"/>
      <c r="K31" s="922"/>
      <c r="L31" s="922"/>
      <c r="M31" s="922"/>
      <c r="N31" s="922"/>
      <c r="O31" s="922"/>
      <c r="P31" s="922"/>
      <c r="Q31" s="922"/>
      <c r="R31" s="922"/>
      <c r="S31" s="922"/>
      <c r="T31" s="922"/>
      <c r="U31" s="922"/>
      <c r="V31" s="923"/>
    </row>
    <row r="32" spans="1:27" ht="16.5" thickBot="1" x14ac:dyDescent="0.25">
      <c r="A32" s="878" t="s">
        <v>133</v>
      </c>
      <c r="B32" s="879"/>
      <c r="C32" s="879"/>
      <c r="D32" s="879"/>
      <c r="E32" s="879"/>
      <c r="F32" s="879"/>
      <c r="G32" s="879"/>
      <c r="H32" s="879"/>
      <c r="I32" s="879"/>
      <c r="J32" s="879"/>
      <c r="K32" s="879"/>
      <c r="L32" s="879"/>
      <c r="M32" s="879"/>
      <c r="N32" s="879"/>
      <c r="O32" s="879"/>
      <c r="P32" s="879"/>
      <c r="Q32" s="879"/>
      <c r="R32" s="879"/>
      <c r="S32" s="880"/>
      <c r="T32" s="880"/>
      <c r="U32" s="880"/>
      <c r="V32" s="881"/>
    </row>
    <row r="33" spans="1:28" ht="32.25" thickBot="1" x14ac:dyDescent="0.25">
      <c r="A33" s="663"/>
      <c r="B33" s="664" t="s">
        <v>245</v>
      </c>
      <c r="C33" s="663"/>
      <c r="D33" s="663">
        <v>1</v>
      </c>
      <c r="E33" s="663"/>
      <c r="F33" s="663"/>
      <c r="G33" s="665">
        <v>3</v>
      </c>
      <c r="H33" s="389">
        <f>G33*30</f>
        <v>90</v>
      </c>
      <c r="I33" s="659">
        <v>4</v>
      </c>
      <c r="J33" s="660" t="s">
        <v>250</v>
      </c>
      <c r="K33" s="660"/>
      <c r="L33" s="660"/>
      <c r="M33" s="714">
        <f>H33-I33</f>
        <v>86</v>
      </c>
      <c r="N33" s="662" t="s">
        <v>250</v>
      </c>
      <c r="O33" s="663"/>
      <c r="P33" s="663"/>
      <c r="Q33" s="663"/>
      <c r="R33" s="663"/>
      <c r="S33" s="649"/>
      <c r="T33" s="650"/>
      <c r="U33" s="649"/>
      <c r="V33" s="651"/>
    </row>
    <row r="34" spans="1:28" ht="16.5" thickBot="1" x14ac:dyDescent="0.25">
      <c r="A34" s="652" t="s">
        <v>82</v>
      </c>
      <c r="B34" s="653" t="s">
        <v>210</v>
      </c>
      <c r="C34" s="654"/>
      <c r="D34" s="655">
        <v>1</v>
      </c>
      <c r="E34" s="655"/>
      <c r="F34" s="656"/>
      <c r="G34" s="657">
        <v>3</v>
      </c>
      <c r="H34" s="658">
        <f>G34*30</f>
        <v>90</v>
      </c>
      <c r="I34" s="434">
        <v>4</v>
      </c>
      <c r="J34" s="435" t="s">
        <v>250</v>
      </c>
      <c r="K34" s="435"/>
      <c r="L34" s="435"/>
      <c r="M34" s="715">
        <f>H34-I34</f>
        <v>86</v>
      </c>
      <c r="N34" s="436" t="s">
        <v>250</v>
      </c>
      <c r="O34" s="655"/>
      <c r="P34" s="661"/>
      <c r="Q34" s="662"/>
      <c r="R34" s="661"/>
      <c r="S34" s="512"/>
      <c r="T34" s="218"/>
      <c r="U34" s="216"/>
      <c r="V34" s="218"/>
    </row>
    <row r="35" spans="1:28" ht="16.5" thickBot="1" x14ac:dyDescent="0.25">
      <c r="A35" s="630" t="s">
        <v>233</v>
      </c>
      <c r="B35" s="516" t="s">
        <v>242</v>
      </c>
      <c r="C35" s="518"/>
      <c r="D35" s="438">
        <v>1</v>
      </c>
      <c r="E35" s="438"/>
      <c r="F35" s="521"/>
      <c r="G35" s="525">
        <v>3</v>
      </c>
      <c r="H35" s="600">
        <f>G35*30</f>
        <v>90</v>
      </c>
      <c r="I35" s="716">
        <v>4</v>
      </c>
      <c r="J35" s="717" t="s">
        <v>250</v>
      </c>
      <c r="K35" s="717"/>
      <c r="L35" s="717"/>
      <c r="M35" s="718">
        <f>H35-I35</f>
        <v>86</v>
      </c>
      <c r="N35" s="719" t="s">
        <v>250</v>
      </c>
      <c r="O35" s="438"/>
      <c r="P35" s="246"/>
      <c r="Q35" s="607"/>
      <c r="R35" s="437"/>
      <c r="S35" s="104"/>
      <c r="T35" s="292"/>
      <c r="U35" s="99"/>
      <c r="V35" s="292"/>
    </row>
    <row r="36" spans="1:28" ht="16.5" thickBot="1" x14ac:dyDescent="0.3">
      <c r="A36" s="631"/>
      <c r="B36" s="517" t="s">
        <v>186</v>
      </c>
      <c r="C36" s="519"/>
      <c r="D36" s="514">
        <v>1</v>
      </c>
      <c r="E36" s="514"/>
      <c r="F36" s="522"/>
      <c r="G36" s="526">
        <v>3</v>
      </c>
      <c r="H36" s="601">
        <f>G36*30</f>
        <v>90</v>
      </c>
      <c r="I36" s="720"/>
      <c r="J36" s="720"/>
      <c r="K36" s="720"/>
      <c r="L36" s="720"/>
      <c r="M36" s="720"/>
      <c r="N36" s="721"/>
      <c r="O36" s="609"/>
      <c r="P36" s="611"/>
      <c r="Q36" s="612"/>
      <c r="R36" s="251"/>
      <c r="S36" s="513"/>
      <c r="T36" s="293"/>
      <c r="U36" s="293"/>
      <c r="V36" s="628"/>
    </row>
    <row r="37" spans="1:28" ht="16.5" thickBot="1" x14ac:dyDescent="0.25">
      <c r="A37" s="933" t="s">
        <v>134</v>
      </c>
      <c r="B37" s="934"/>
      <c r="C37" s="934"/>
      <c r="D37" s="934"/>
      <c r="E37" s="934"/>
      <c r="F37" s="935"/>
      <c r="G37" s="439">
        <f>G34</f>
        <v>3</v>
      </c>
      <c r="H37" s="554">
        <f t="shared" ref="H37:P37" si="12">H34</f>
        <v>90</v>
      </c>
      <c r="I37" s="440">
        <f t="shared" si="12"/>
        <v>4</v>
      </c>
      <c r="J37" s="440" t="str">
        <f t="shared" si="12"/>
        <v>4/0</v>
      </c>
      <c r="K37" s="440">
        <f t="shared" si="12"/>
        <v>0</v>
      </c>
      <c r="L37" s="440">
        <f t="shared" si="12"/>
        <v>0</v>
      </c>
      <c r="M37" s="440">
        <f t="shared" si="12"/>
        <v>86</v>
      </c>
      <c r="N37" s="440" t="str">
        <f t="shared" si="12"/>
        <v>4/0</v>
      </c>
      <c r="O37" s="559">
        <f t="shared" si="12"/>
        <v>0</v>
      </c>
      <c r="P37" s="561">
        <f t="shared" si="12"/>
        <v>0</v>
      </c>
      <c r="Q37" s="558">
        <f t="shared" ref="Q37:AA37" si="13">SUM(Q34:Q35)</f>
        <v>0</v>
      </c>
      <c r="R37" s="560">
        <f t="shared" si="13"/>
        <v>0</v>
      </c>
      <c r="S37" s="254">
        <f t="shared" si="13"/>
        <v>0</v>
      </c>
      <c r="T37" s="222">
        <f t="shared" si="13"/>
        <v>0</v>
      </c>
      <c r="U37" s="222">
        <f t="shared" si="13"/>
        <v>0</v>
      </c>
      <c r="V37" s="222">
        <f t="shared" si="13"/>
        <v>0</v>
      </c>
      <c r="W37" s="254">
        <f t="shared" si="13"/>
        <v>0</v>
      </c>
      <c r="X37" s="222">
        <f t="shared" si="13"/>
        <v>0</v>
      </c>
      <c r="Y37" s="222">
        <f t="shared" si="13"/>
        <v>0</v>
      </c>
      <c r="Z37" s="222">
        <f t="shared" si="13"/>
        <v>0</v>
      </c>
      <c r="AA37" s="222">
        <f t="shared" si="13"/>
        <v>0</v>
      </c>
    </row>
    <row r="38" spans="1:28" ht="16.5" thickBot="1" x14ac:dyDescent="0.25">
      <c r="A38" s="924" t="s">
        <v>162</v>
      </c>
      <c r="B38" s="925"/>
      <c r="C38" s="925"/>
      <c r="D38" s="925"/>
      <c r="E38" s="925"/>
      <c r="F38" s="925"/>
      <c r="G38" s="925"/>
      <c r="H38" s="925"/>
      <c r="I38" s="879"/>
      <c r="J38" s="879"/>
      <c r="K38" s="879"/>
      <c r="L38" s="879"/>
      <c r="M38" s="879"/>
      <c r="N38" s="879"/>
      <c r="O38" s="879"/>
      <c r="P38" s="879"/>
      <c r="Q38" s="879"/>
      <c r="R38" s="879"/>
      <c r="S38" s="941"/>
      <c r="T38" s="941"/>
      <c r="U38" s="941"/>
      <c r="V38" s="942"/>
    </row>
    <row r="39" spans="1:28" ht="32.25" thickBot="1" x14ac:dyDescent="0.25">
      <c r="A39" s="663"/>
      <c r="B39" s="664" t="s">
        <v>247</v>
      </c>
      <c r="C39" s="663"/>
      <c r="D39" s="663" t="s">
        <v>248</v>
      </c>
      <c r="E39" s="663"/>
      <c r="F39" s="663"/>
      <c r="G39" s="722">
        <v>8</v>
      </c>
      <c r="H39" s="723">
        <f t="shared" ref="H39:H40" si="14">G39*30</f>
        <v>240</v>
      </c>
      <c r="I39" s="724">
        <v>16</v>
      </c>
      <c r="J39" s="722" t="s">
        <v>253</v>
      </c>
      <c r="K39" s="722"/>
      <c r="L39" s="722" t="s">
        <v>253</v>
      </c>
      <c r="M39" s="722">
        <v>150</v>
      </c>
      <c r="N39" s="725" t="s">
        <v>275</v>
      </c>
      <c r="O39" s="725"/>
      <c r="P39" s="725"/>
      <c r="Q39" s="663"/>
      <c r="R39" s="663"/>
      <c r="S39" s="649"/>
      <c r="T39" s="648"/>
      <c r="U39" s="649"/>
      <c r="V39" s="666"/>
      <c r="AB39" s="674"/>
    </row>
    <row r="40" spans="1:28" ht="32.25" thickBot="1" x14ac:dyDescent="0.25">
      <c r="A40" s="663"/>
      <c r="B40" s="664" t="s">
        <v>246</v>
      </c>
      <c r="C40" s="663"/>
      <c r="D40" s="663" t="s">
        <v>249</v>
      </c>
      <c r="E40" s="663"/>
      <c r="F40" s="663"/>
      <c r="G40" s="663">
        <v>12</v>
      </c>
      <c r="H40" s="726">
        <f t="shared" si="14"/>
        <v>360</v>
      </c>
      <c r="I40" s="663" t="s">
        <v>276</v>
      </c>
      <c r="J40" s="663" t="s">
        <v>277</v>
      </c>
      <c r="K40" s="663"/>
      <c r="L40" s="663" t="s">
        <v>277</v>
      </c>
      <c r="M40" s="684">
        <v>198</v>
      </c>
      <c r="N40" s="727"/>
      <c r="O40" s="727">
        <v>9</v>
      </c>
      <c r="P40" s="727" t="s">
        <v>276</v>
      </c>
      <c r="Q40" s="663"/>
      <c r="R40" s="663"/>
      <c r="S40" s="649"/>
      <c r="T40" s="648"/>
      <c r="U40" s="649"/>
      <c r="V40" s="666"/>
    </row>
    <row r="41" spans="1:28" s="322" customFormat="1" x14ac:dyDescent="0.2">
      <c r="A41" s="667" t="s">
        <v>135</v>
      </c>
      <c r="B41" s="668" t="s">
        <v>173</v>
      </c>
      <c r="C41" s="479"/>
      <c r="D41" s="480">
        <v>1</v>
      </c>
      <c r="E41" s="480"/>
      <c r="F41" s="481"/>
      <c r="G41" s="669">
        <v>4</v>
      </c>
      <c r="H41" s="670">
        <f t="shared" ref="H41:H51" si="15">G41*30</f>
        <v>120</v>
      </c>
      <c r="I41" s="671">
        <v>8</v>
      </c>
      <c r="J41" s="480" t="s">
        <v>250</v>
      </c>
      <c r="K41" s="480"/>
      <c r="L41" s="480" t="s">
        <v>250</v>
      </c>
      <c r="M41" s="672">
        <v>112</v>
      </c>
      <c r="N41" s="479" t="s">
        <v>253</v>
      </c>
      <c r="O41" s="480"/>
      <c r="P41" s="673"/>
      <c r="Q41" s="447"/>
      <c r="R41" s="448"/>
      <c r="S41" s="334"/>
      <c r="T41" s="331"/>
      <c r="U41" s="334"/>
      <c r="V41" s="331"/>
      <c r="W41" s="335"/>
      <c r="X41" s="335"/>
      <c r="Y41" s="335"/>
      <c r="AB41" s="681"/>
    </row>
    <row r="42" spans="1:28" s="322" customFormat="1" x14ac:dyDescent="0.2">
      <c r="A42" s="637" t="s">
        <v>137</v>
      </c>
      <c r="B42" s="633" t="s">
        <v>174</v>
      </c>
      <c r="C42" s="474"/>
      <c r="D42" s="475">
        <v>1</v>
      </c>
      <c r="E42" s="475"/>
      <c r="F42" s="478"/>
      <c r="G42" s="618">
        <v>4</v>
      </c>
      <c r="H42" s="617">
        <f t="shared" si="15"/>
        <v>120</v>
      </c>
      <c r="I42" s="238">
        <v>8</v>
      </c>
      <c r="J42" s="475" t="s">
        <v>250</v>
      </c>
      <c r="K42" s="475"/>
      <c r="L42" s="475" t="s">
        <v>250</v>
      </c>
      <c r="M42" s="241">
        <v>112</v>
      </c>
      <c r="N42" s="474" t="s">
        <v>253</v>
      </c>
      <c r="O42" s="475"/>
      <c r="P42" s="476"/>
      <c r="Q42" s="447"/>
      <c r="R42" s="448"/>
      <c r="S42" s="336"/>
      <c r="T42" s="337"/>
      <c r="U42" s="336"/>
      <c r="V42" s="337"/>
      <c r="W42" s="335"/>
      <c r="X42" s="335"/>
      <c r="Y42" s="335"/>
    </row>
    <row r="43" spans="1:28" s="322" customFormat="1" x14ac:dyDescent="0.2">
      <c r="A43" s="637" t="s">
        <v>138</v>
      </c>
      <c r="B43" s="634" t="s">
        <v>167</v>
      </c>
      <c r="C43" s="613"/>
      <c r="D43" s="233" t="s">
        <v>158</v>
      </c>
      <c r="E43" s="233"/>
      <c r="F43" s="235"/>
      <c r="G43" s="236">
        <v>4</v>
      </c>
      <c r="H43" s="617">
        <f t="shared" si="15"/>
        <v>120</v>
      </c>
      <c r="I43" s="238">
        <v>8</v>
      </c>
      <c r="J43" s="239" t="s">
        <v>250</v>
      </c>
      <c r="K43" s="240"/>
      <c r="L43" s="240" t="s">
        <v>250</v>
      </c>
      <c r="M43" s="241">
        <v>112</v>
      </c>
      <c r="N43" s="242" t="s">
        <v>253</v>
      </c>
      <c r="O43" s="243"/>
      <c r="P43" s="244"/>
      <c r="Q43" s="245"/>
      <c r="R43" s="244"/>
      <c r="S43" s="338"/>
      <c r="T43" s="339"/>
      <c r="U43" s="338"/>
      <c r="V43" s="340"/>
    </row>
    <row r="44" spans="1:28" s="322" customFormat="1" x14ac:dyDescent="0.2">
      <c r="A44" s="637" t="s">
        <v>163</v>
      </c>
      <c r="B44" s="634" t="s">
        <v>212</v>
      </c>
      <c r="C44" s="613"/>
      <c r="D44" s="233" t="s">
        <v>158</v>
      </c>
      <c r="E44" s="233"/>
      <c r="F44" s="235"/>
      <c r="G44" s="236">
        <v>4</v>
      </c>
      <c r="H44" s="617">
        <f t="shared" si="15"/>
        <v>120</v>
      </c>
      <c r="I44" s="238">
        <v>8</v>
      </c>
      <c r="J44" s="239" t="s">
        <v>250</v>
      </c>
      <c r="K44" s="240"/>
      <c r="L44" s="240" t="s">
        <v>250</v>
      </c>
      <c r="M44" s="241">
        <v>112</v>
      </c>
      <c r="N44" s="242" t="s">
        <v>253</v>
      </c>
      <c r="O44" s="243"/>
      <c r="P44" s="244"/>
      <c r="Q44" s="245"/>
      <c r="R44" s="244"/>
      <c r="S44" s="338"/>
      <c r="T44" s="339"/>
      <c r="U44" s="338"/>
      <c r="V44" s="340"/>
    </row>
    <row r="45" spans="1:28" s="322" customFormat="1" ht="16.5" thickBot="1" x14ac:dyDescent="0.3">
      <c r="A45" s="637"/>
      <c r="B45" s="517" t="s">
        <v>186</v>
      </c>
      <c r="C45" s="613"/>
      <c r="D45" s="233" t="s">
        <v>158</v>
      </c>
      <c r="E45" s="233"/>
      <c r="F45" s="235"/>
      <c r="G45" s="236">
        <v>4</v>
      </c>
      <c r="H45" s="617">
        <f t="shared" si="15"/>
        <v>120</v>
      </c>
      <c r="I45" s="238"/>
      <c r="J45" s="239"/>
      <c r="K45" s="240"/>
      <c r="L45" s="240"/>
      <c r="M45" s="241"/>
      <c r="N45" s="242"/>
      <c r="O45" s="243"/>
      <c r="P45" s="244"/>
      <c r="Q45" s="245"/>
      <c r="R45" s="244"/>
      <c r="S45" s="338"/>
      <c r="T45" s="339"/>
      <c r="U45" s="338"/>
      <c r="V45" s="340"/>
    </row>
    <row r="46" spans="1:28" x14ac:dyDescent="0.2">
      <c r="A46" s="637" t="s">
        <v>235</v>
      </c>
      <c r="B46" s="634" t="s">
        <v>214</v>
      </c>
      <c r="C46" s="613"/>
      <c r="D46" s="233" t="s">
        <v>160</v>
      </c>
      <c r="E46" s="233"/>
      <c r="F46" s="235"/>
      <c r="G46" s="236">
        <v>4</v>
      </c>
      <c r="H46" s="617">
        <f t="shared" si="15"/>
        <v>120</v>
      </c>
      <c r="I46" s="238">
        <v>8</v>
      </c>
      <c r="J46" s="239" t="s">
        <v>250</v>
      </c>
      <c r="K46" s="240"/>
      <c r="L46" s="240" t="s">
        <v>250</v>
      </c>
      <c r="M46" s="241">
        <v>112</v>
      </c>
      <c r="N46" s="242"/>
      <c r="O46" s="243">
        <v>3</v>
      </c>
      <c r="P46" s="244" t="s">
        <v>253</v>
      </c>
      <c r="Q46" s="245"/>
      <c r="R46" s="244"/>
      <c r="S46" s="242"/>
      <c r="T46" s="244"/>
      <c r="U46" s="242"/>
      <c r="V46" s="246"/>
    </row>
    <row r="47" spans="1:28" x14ac:dyDescent="0.2">
      <c r="A47" s="637" t="s">
        <v>236</v>
      </c>
      <c r="B47" s="634" t="s">
        <v>215</v>
      </c>
      <c r="C47" s="613"/>
      <c r="D47" s="233" t="s">
        <v>160</v>
      </c>
      <c r="E47" s="233"/>
      <c r="F47" s="235"/>
      <c r="G47" s="236">
        <v>4</v>
      </c>
      <c r="H47" s="617">
        <f t="shared" si="15"/>
        <v>120</v>
      </c>
      <c r="I47" s="238">
        <v>8</v>
      </c>
      <c r="J47" s="239" t="s">
        <v>250</v>
      </c>
      <c r="K47" s="240"/>
      <c r="L47" s="240" t="s">
        <v>250</v>
      </c>
      <c r="M47" s="241">
        <v>112</v>
      </c>
      <c r="N47" s="242"/>
      <c r="O47" s="243">
        <v>3</v>
      </c>
      <c r="P47" s="244" t="s">
        <v>253</v>
      </c>
      <c r="Q47" s="245"/>
      <c r="R47" s="244"/>
      <c r="S47" s="242"/>
      <c r="T47" s="244"/>
      <c r="U47" s="242"/>
      <c r="V47" s="246"/>
    </row>
    <row r="48" spans="1:28" s="322" customFormat="1" x14ac:dyDescent="0.2">
      <c r="A48" s="637" t="s">
        <v>237</v>
      </c>
      <c r="B48" s="634" t="s">
        <v>218</v>
      </c>
      <c r="C48" s="613"/>
      <c r="D48" s="233" t="s">
        <v>160</v>
      </c>
      <c r="E48" s="233"/>
      <c r="F48" s="235"/>
      <c r="G48" s="236">
        <v>4</v>
      </c>
      <c r="H48" s="617">
        <f t="shared" si="15"/>
        <v>120</v>
      </c>
      <c r="I48" s="238">
        <v>8</v>
      </c>
      <c r="J48" s="239" t="s">
        <v>250</v>
      </c>
      <c r="K48" s="240"/>
      <c r="L48" s="240" t="s">
        <v>250</v>
      </c>
      <c r="M48" s="241">
        <v>112</v>
      </c>
      <c r="N48" s="242"/>
      <c r="O48" s="243">
        <v>3</v>
      </c>
      <c r="P48" s="244" t="s">
        <v>253</v>
      </c>
      <c r="Q48" s="245"/>
      <c r="R48" s="244"/>
      <c r="S48" s="338"/>
      <c r="T48" s="339"/>
      <c r="U48" s="338"/>
      <c r="V48" s="340"/>
    </row>
    <row r="49" spans="1:27" s="322" customFormat="1" x14ac:dyDescent="0.2">
      <c r="A49" s="637" t="s">
        <v>238</v>
      </c>
      <c r="B49" s="634" t="s">
        <v>178</v>
      </c>
      <c r="C49" s="613"/>
      <c r="D49" s="233" t="s">
        <v>160</v>
      </c>
      <c r="E49" s="233"/>
      <c r="F49" s="235"/>
      <c r="G49" s="236">
        <v>4</v>
      </c>
      <c r="H49" s="617">
        <f t="shared" si="15"/>
        <v>120</v>
      </c>
      <c r="I49" s="238">
        <v>8</v>
      </c>
      <c r="J49" s="239" t="s">
        <v>250</v>
      </c>
      <c r="K49" s="240"/>
      <c r="L49" s="240" t="s">
        <v>250</v>
      </c>
      <c r="M49" s="241">
        <v>112</v>
      </c>
      <c r="N49" s="242"/>
      <c r="O49" s="243">
        <v>3</v>
      </c>
      <c r="P49" s="244" t="s">
        <v>253</v>
      </c>
      <c r="Q49" s="245"/>
      <c r="R49" s="244"/>
      <c r="S49" s="338"/>
      <c r="T49" s="339"/>
      <c r="U49" s="338"/>
      <c r="V49" s="340"/>
    </row>
    <row r="50" spans="1:27" s="322" customFormat="1" x14ac:dyDescent="0.2">
      <c r="A50" s="637" t="s">
        <v>239</v>
      </c>
      <c r="B50" s="634" t="s">
        <v>180</v>
      </c>
      <c r="C50" s="613"/>
      <c r="D50" s="233" t="s">
        <v>160</v>
      </c>
      <c r="E50" s="233"/>
      <c r="F50" s="235"/>
      <c r="G50" s="236">
        <v>4</v>
      </c>
      <c r="H50" s="617">
        <f t="shared" si="15"/>
        <v>120</v>
      </c>
      <c r="I50" s="238">
        <v>8</v>
      </c>
      <c r="J50" s="239" t="s">
        <v>250</v>
      </c>
      <c r="K50" s="240"/>
      <c r="L50" s="240" t="s">
        <v>250</v>
      </c>
      <c r="M50" s="241">
        <v>112</v>
      </c>
      <c r="N50" s="242"/>
      <c r="O50" s="243">
        <v>3</v>
      </c>
      <c r="P50" s="244" t="s">
        <v>253</v>
      </c>
      <c r="Q50" s="245"/>
      <c r="R50" s="244"/>
      <c r="S50" s="338"/>
      <c r="T50" s="339"/>
      <c r="U50" s="338"/>
      <c r="V50" s="340"/>
    </row>
    <row r="51" spans="1:27" s="322" customFormat="1" ht="16.5" thickBot="1" x14ac:dyDescent="0.25">
      <c r="A51" s="638" t="s">
        <v>240</v>
      </c>
      <c r="B51" s="635" t="s">
        <v>213</v>
      </c>
      <c r="C51" s="614"/>
      <c r="D51" s="615" t="s">
        <v>160</v>
      </c>
      <c r="E51" s="615"/>
      <c r="F51" s="616"/>
      <c r="G51" s="523">
        <v>4</v>
      </c>
      <c r="H51" s="617">
        <f t="shared" si="15"/>
        <v>120</v>
      </c>
      <c r="I51" s="604">
        <v>8</v>
      </c>
      <c r="J51" s="619" t="s">
        <v>250</v>
      </c>
      <c r="K51" s="620"/>
      <c r="L51" s="620" t="s">
        <v>250</v>
      </c>
      <c r="M51" s="623">
        <v>112</v>
      </c>
      <c r="N51" s="624"/>
      <c r="O51" s="625">
        <v>3</v>
      </c>
      <c r="P51" s="678" t="s">
        <v>253</v>
      </c>
      <c r="Q51" s="243"/>
      <c r="R51" s="243"/>
      <c r="S51" s="679"/>
      <c r="T51" s="362"/>
      <c r="U51" s="363"/>
      <c r="V51" s="364"/>
    </row>
    <row r="52" spans="1:27" s="322" customFormat="1" ht="16.5" thickBot="1" x14ac:dyDescent="0.3">
      <c r="A52" s="638"/>
      <c r="B52" s="517" t="s">
        <v>186</v>
      </c>
      <c r="C52" s="614"/>
      <c r="D52" s="615" t="s">
        <v>160</v>
      </c>
      <c r="E52" s="615"/>
      <c r="F52" s="616"/>
      <c r="G52" s="523">
        <v>4</v>
      </c>
      <c r="H52" s="617">
        <f t="shared" ref="H52" si="16">G52*30</f>
        <v>120</v>
      </c>
      <c r="I52" s="604"/>
      <c r="J52" s="619"/>
      <c r="K52" s="620"/>
      <c r="L52" s="620"/>
      <c r="M52" s="623"/>
      <c r="N52" s="624"/>
      <c r="O52" s="625"/>
      <c r="P52" s="678"/>
      <c r="Q52" s="243"/>
      <c r="R52" s="243"/>
      <c r="S52" s="680"/>
      <c r="T52" s="676"/>
      <c r="U52" s="675"/>
      <c r="V52" s="677"/>
    </row>
    <row r="53" spans="1:27" ht="16.5" thickBot="1" x14ac:dyDescent="0.25">
      <c r="A53" s="933" t="s">
        <v>139</v>
      </c>
      <c r="B53" s="928"/>
      <c r="C53" s="934"/>
      <c r="D53" s="934"/>
      <c r="E53" s="934"/>
      <c r="F53" s="935"/>
      <c r="G53" s="439">
        <f t="shared" ref="G53:M53" si="17">G41+G43+G46+G48+G50</f>
        <v>20</v>
      </c>
      <c r="H53" s="418">
        <f t="shared" si="17"/>
        <v>600</v>
      </c>
      <c r="I53" s="440">
        <f t="shared" si="17"/>
        <v>40</v>
      </c>
      <c r="J53" s="440" t="s">
        <v>278</v>
      </c>
      <c r="K53" s="440">
        <f t="shared" ref="K53" si="18">K41+K43+K46+K48+K50</f>
        <v>0</v>
      </c>
      <c r="L53" s="440" t="s">
        <v>278</v>
      </c>
      <c r="M53" s="440">
        <f t="shared" si="17"/>
        <v>560</v>
      </c>
      <c r="N53" s="729" t="s">
        <v>275</v>
      </c>
      <c r="O53" s="729">
        <f t="shared" ref="O53" si="19">O41+O43+O46+O48+O50</f>
        <v>9</v>
      </c>
      <c r="P53" s="729" t="s">
        <v>276</v>
      </c>
      <c r="Q53" s="440">
        <f t="shared" ref="Q53:V53" si="20">SUM(Q41:Q51)</f>
        <v>0</v>
      </c>
      <c r="R53" s="440">
        <f t="shared" si="20"/>
        <v>0</v>
      </c>
      <c r="S53" s="176">
        <f t="shared" si="20"/>
        <v>0</v>
      </c>
      <c r="T53" s="176">
        <f t="shared" si="20"/>
        <v>0</v>
      </c>
      <c r="U53" s="176">
        <f t="shared" si="20"/>
        <v>0</v>
      </c>
      <c r="V53" s="176">
        <f t="shared" si="20"/>
        <v>0</v>
      </c>
    </row>
    <row r="54" spans="1:27" ht="16.5" thickBot="1" x14ac:dyDescent="0.25">
      <c r="A54" s="943" t="s">
        <v>140</v>
      </c>
      <c r="B54" s="944"/>
      <c r="C54" s="944"/>
      <c r="D54" s="944"/>
      <c r="E54" s="944"/>
      <c r="F54" s="945"/>
      <c r="G54" s="449">
        <f t="shared" ref="G54:V54" si="21">G53+G37</f>
        <v>23</v>
      </c>
      <c r="H54" s="450">
        <f t="shared" si="21"/>
        <v>690</v>
      </c>
      <c r="I54" s="450">
        <f t="shared" si="21"/>
        <v>44</v>
      </c>
      <c r="J54" s="450" t="s">
        <v>276</v>
      </c>
      <c r="K54" s="450">
        <f t="shared" ref="K54" si="22">K53+K37</f>
        <v>0</v>
      </c>
      <c r="L54" s="450" t="s">
        <v>278</v>
      </c>
      <c r="M54" s="450">
        <f t="shared" si="21"/>
        <v>646</v>
      </c>
      <c r="N54" s="730" t="s">
        <v>278</v>
      </c>
      <c r="O54" s="730">
        <f t="shared" ref="O54" si="23">O53+O37</f>
        <v>9</v>
      </c>
      <c r="P54" s="730" t="s">
        <v>276</v>
      </c>
      <c r="Q54" s="418">
        <f t="shared" si="21"/>
        <v>0</v>
      </c>
      <c r="R54" s="418">
        <f t="shared" si="21"/>
        <v>0</v>
      </c>
      <c r="S54" s="176">
        <f t="shared" si="21"/>
        <v>0</v>
      </c>
      <c r="T54" s="176">
        <f t="shared" si="21"/>
        <v>0</v>
      </c>
      <c r="U54" s="176">
        <f t="shared" si="21"/>
        <v>0</v>
      </c>
      <c r="V54" s="176">
        <f t="shared" si="21"/>
        <v>0</v>
      </c>
    </row>
    <row r="55" spans="1:27" s="90" customFormat="1" ht="16.5" thickBot="1" x14ac:dyDescent="0.25">
      <c r="A55" s="946" t="s">
        <v>141</v>
      </c>
      <c r="B55" s="946"/>
      <c r="C55" s="946"/>
      <c r="D55" s="946"/>
      <c r="E55" s="946"/>
      <c r="F55" s="946"/>
      <c r="G55" s="449">
        <f t="shared" ref="G55:M55" si="24">G54+G30</f>
        <v>90</v>
      </c>
      <c r="H55" s="450">
        <f t="shared" si="24"/>
        <v>2700</v>
      </c>
      <c r="I55" s="450">
        <f t="shared" si="24"/>
        <v>108</v>
      </c>
      <c r="J55" s="728" t="s">
        <v>279</v>
      </c>
      <c r="K55" s="728" t="s">
        <v>250</v>
      </c>
      <c r="L55" s="728" t="s">
        <v>280</v>
      </c>
      <c r="M55" s="450">
        <f t="shared" si="24"/>
        <v>2592</v>
      </c>
      <c r="N55" s="730" t="s">
        <v>281</v>
      </c>
      <c r="O55" s="730">
        <f t="shared" ref="O55" si="25">O30+O54</f>
        <v>17</v>
      </c>
      <c r="P55" s="730" t="s">
        <v>282</v>
      </c>
      <c r="Q55" s="418">
        <f t="shared" ref="Q55:V55" ca="1" si="26">Q30+Q54</f>
        <v>0</v>
      </c>
      <c r="R55" s="418">
        <f t="shared" ca="1" si="26"/>
        <v>0</v>
      </c>
      <c r="S55" s="176">
        <f t="shared" ca="1" si="26"/>
        <v>0</v>
      </c>
      <c r="T55" s="176">
        <f t="shared" ca="1" si="26"/>
        <v>0</v>
      </c>
      <c r="U55" s="176">
        <f t="shared" ca="1" si="26"/>
        <v>0</v>
      </c>
      <c r="V55" s="176">
        <f t="shared" ca="1" si="26"/>
        <v>0</v>
      </c>
      <c r="Y55" s="85">
        <v>22</v>
      </c>
      <c r="Z55" s="85">
        <v>22</v>
      </c>
      <c r="AA55" s="85">
        <v>22</v>
      </c>
    </row>
    <row r="56" spans="1:27" s="90" customFormat="1" ht="16.5" thickBot="1" x14ac:dyDescent="0.25">
      <c r="A56" s="947" t="s">
        <v>34</v>
      </c>
      <c r="B56" s="947"/>
      <c r="C56" s="947"/>
      <c r="D56" s="947"/>
      <c r="E56" s="947"/>
      <c r="F56" s="947"/>
      <c r="G56" s="947"/>
      <c r="H56" s="947"/>
      <c r="I56" s="947"/>
      <c r="J56" s="947"/>
      <c r="K56" s="947"/>
      <c r="L56" s="947"/>
      <c r="M56" s="947"/>
      <c r="N56" s="418" t="str">
        <f>N55</f>
        <v>44/8</v>
      </c>
      <c r="O56" s="418">
        <f t="shared" ref="O56:V56" si="27">O55</f>
        <v>17</v>
      </c>
      <c r="P56" s="418" t="str">
        <f t="shared" si="27"/>
        <v>48/8</v>
      </c>
      <c r="Q56" s="418">
        <f t="shared" ca="1" si="27"/>
        <v>0</v>
      </c>
      <c r="R56" s="418">
        <f t="shared" ca="1" si="27"/>
        <v>0</v>
      </c>
      <c r="S56" s="176">
        <f t="shared" ca="1" si="27"/>
        <v>0</v>
      </c>
      <c r="T56" s="176">
        <f t="shared" ca="1" si="27"/>
        <v>0</v>
      </c>
      <c r="U56" s="176">
        <f t="shared" ca="1" si="27"/>
        <v>0</v>
      </c>
      <c r="V56" s="176">
        <f t="shared" ca="1" si="27"/>
        <v>0</v>
      </c>
      <c r="Y56" s="86">
        <f t="shared" ref="Y56:AA56" si="28">Y55</f>
        <v>22</v>
      </c>
      <c r="Z56" s="86">
        <f t="shared" si="28"/>
        <v>22</v>
      </c>
      <c r="AA56" s="86">
        <f t="shared" si="28"/>
        <v>22</v>
      </c>
    </row>
    <row r="57" spans="1:27" s="90" customFormat="1" ht="16.5" thickBot="1" x14ac:dyDescent="0.25">
      <c r="A57" s="940" t="s">
        <v>33</v>
      </c>
      <c r="B57" s="940"/>
      <c r="C57" s="940"/>
      <c r="D57" s="940"/>
      <c r="E57" s="940"/>
      <c r="F57" s="940"/>
      <c r="G57" s="940"/>
      <c r="H57" s="940"/>
      <c r="I57" s="940"/>
      <c r="J57" s="940"/>
      <c r="K57" s="940"/>
      <c r="L57" s="940"/>
      <c r="M57" s="940"/>
      <c r="N57" s="418">
        <v>2</v>
      </c>
      <c r="O57" s="451"/>
      <c r="P57" s="452">
        <v>2</v>
      </c>
      <c r="Q57" s="452"/>
      <c r="R57" s="452"/>
      <c r="S57" s="255"/>
      <c r="T57" s="255"/>
      <c r="U57" s="255"/>
      <c r="V57" s="255"/>
    </row>
    <row r="58" spans="1:27" s="90" customFormat="1" ht="16.5" thickBot="1" x14ac:dyDescent="0.25">
      <c r="A58" s="940" t="s">
        <v>142</v>
      </c>
      <c r="B58" s="940"/>
      <c r="C58" s="940"/>
      <c r="D58" s="940"/>
      <c r="E58" s="940"/>
      <c r="F58" s="940"/>
      <c r="G58" s="940"/>
      <c r="H58" s="940"/>
      <c r="I58" s="940"/>
      <c r="J58" s="940"/>
      <c r="K58" s="940"/>
      <c r="L58" s="940"/>
      <c r="M58" s="940"/>
      <c r="N58" s="418">
        <v>6</v>
      </c>
      <c r="O58" s="451"/>
      <c r="P58" s="452">
        <v>5</v>
      </c>
      <c r="Q58" s="452">
        <v>1</v>
      </c>
      <c r="R58" s="452"/>
      <c r="S58" s="255"/>
      <c r="T58" s="255"/>
      <c r="U58" s="255"/>
      <c r="V58" s="255"/>
    </row>
    <row r="59" spans="1:27" s="90" customFormat="1" ht="16.5" thickBot="1" x14ac:dyDescent="0.25">
      <c r="A59" s="940" t="s">
        <v>143</v>
      </c>
      <c r="B59" s="940"/>
      <c r="C59" s="940"/>
      <c r="D59" s="940"/>
      <c r="E59" s="940"/>
      <c r="F59" s="940"/>
      <c r="G59" s="940"/>
      <c r="H59" s="940"/>
      <c r="I59" s="940"/>
      <c r="J59" s="940"/>
      <c r="K59" s="940"/>
      <c r="L59" s="940"/>
      <c r="M59" s="940"/>
      <c r="N59" s="453"/>
      <c r="O59" s="454"/>
      <c r="P59" s="455"/>
      <c r="Q59" s="453"/>
      <c r="R59" s="456"/>
      <c r="S59" s="259"/>
      <c r="T59" s="259"/>
      <c r="U59" s="259"/>
      <c r="V59" s="259"/>
    </row>
    <row r="60" spans="1:27" s="90" customFormat="1" ht="16.5" thickBot="1" x14ac:dyDescent="0.25">
      <c r="A60" s="940" t="s">
        <v>35</v>
      </c>
      <c r="B60" s="940"/>
      <c r="C60" s="940"/>
      <c r="D60" s="940"/>
      <c r="E60" s="940"/>
      <c r="F60" s="940"/>
      <c r="G60" s="940"/>
      <c r="H60" s="940"/>
      <c r="I60" s="940"/>
      <c r="J60" s="940"/>
      <c r="K60" s="940"/>
      <c r="L60" s="940"/>
      <c r="M60" s="940"/>
      <c r="N60" s="457"/>
      <c r="O60" s="458"/>
      <c r="P60" s="459">
        <v>1</v>
      </c>
      <c r="Q60" s="460"/>
      <c r="R60" s="461"/>
      <c r="S60" s="260"/>
      <c r="T60" s="260"/>
      <c r="U60" s="260"/>
      <c r="V60" s="260"/>
    </row>
    <row r="61" spans="1:27" s="90" customFormat="1" ht="16.5" thickBot="1" x14ac:dyDescent="0.25">
      <c r="A61" s="948" t="s">
        <v>144</v>
      </c>
      <c r="B61" s="949"/>
      <c r="C61" s="949"/>
      <c r="D61" s="949"/>
      <c r="E61" s="949"/>
      <c r="F61" s="949"/>
      <c r="G61" s="949"/>
      <c r="H61" s="949"/>
      <c r="I61" s="949"/>
      <c r="J61" s="949"/>
      <c r="K61" s="949"/>
      <c r="L61" s="949"/>
      <c r="M61" s="950"/>
      <c r="N61" s="951" t="s">
        <v>145</v>
      </c>
      <c r="O61" s="952"/>
      <c r="P61" s="953"/>
      <c r="Q61" s="962">
        <f>G30/$G$55*100</f>
        <v>74.444444444444443</v>
      </c>
      <c r="R61" s="963"/>
      <c r="S61" s="954" t="s">
        <v>92</v>
      </c>
      <c r="T61" s="923"/>
      <c r="U61" s="955"/>
      <c r="V61" s="956"/>
      <c r="W61" s="265">
        <f>SUM(N61:V61)</f>
        <v>74.444444444444443</v>
      </c>
    </row>
    <row r="62" spans="1:27" s="90" customFormat="1" ht="16.5" thickBot="1" x14ac:dyDescent="0.25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965" t="s">
        <v>92</v>
      </c>
      <c r="O62" s="966"/>
      <c r="P62" s="967"/>
      <c r="Q62" s="968">
        <f>G54/$G$55*100</f>
        <v>25.555555555555554</v>
      </c>
      <c r="R62" s="969"/>
      <c r="S62" s="267"/>
      <c r="T62" s="267"/>
      <c r="U62" s="267"/>
      <c r="V62" s="267"/>
    </row>
    <row r="63" spans="1:27" s="90" customForma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9"/>
      <c r="O63" s="469"/>
      <c r="P63" s="469"/>
      <c r="Q63" s="470"/>
      <c r="R63" s="470"/>
      <c r="S63" s="267"/>
      <c r="T63" s="267"/>
      <c r="U63" s="267"/>
      <c r="V63" s="267"/>
    </row>
    <row r="64" spans="1:27" s="90" customFormat="1" ht="47.25" hidden="1" x14ac:dyDescent="0.2">
      <c r="A64" s="471">
        <v>1</v>
      </c>
      <c r="B64" s="472" t="s">
        <v>220</v>
      </c>
      <c r="C64" s="473">
        <v>2</v>
      </c>
      <c r="D64" s="473">
        <v>1</v>
      </c>
      <c r="E64" s="473"/>
      <c r="F64" s="473"/>
      <c r="G64" s="473">
        <v>6</v>
      </c>
      <c r="H64" s="473">
        <f>G64*30</f>
        <v>180</v>
      </c>
      <c r="I64" s="238">
        <f t="shared" ref="I64" si="29">J64+L64+K64</f>
        <v>99</v>
      </c>
      <c r="J64" s="473"/>
      <c r="K64" s="473"/>
      <c r="L64" s="471">
        <v>99</v>
      </c>
      <c r="M64" s="241">
        <f t="shared" ref="M64" si="30">H64-I64</f>
        <v>81</v>
      </c>
      <c r="N64" s="627">
        <v>3</v>
      </c>
      <c r="O64" s="627">
        <v>3</v>
      </c>
      <c r="P64" s="627">
        <v>3</v>
      </c>
      <c r="Q64" s="627"/>
      <c r="R64" s="627"/>
      <c r="S64" s="267"/>
      <c r="T64" s="267"/>
      <c r="U64" s="267"/>
      <c r="V64" s="267"/>
    </row>
    <row r="65" spans="1:22" s="90" customForma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9"/>
      <c r="O65" s="469"/>
      <c r="P65" s="469"/>
      <c r="Q65" s="470"/>
      <c r="R65" s="470"/>
      <c r="S65" s="267"/>
      <c r="T65" s="267"/>
      <c r="U65" s="267"/>
      <c r="V65" s="267"/>
    </row>
    <row r="66" spans="1:22" s="90" customFormat="1" x14ac:dyDescent="0.2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9"/>
      <c r="O66" s="469"/>
      <c r="P66" s="469"/>
      <c r="Q66" s="470"/>
      <c r="R66" s="470"/>
      <c r="S66" s="267"/>
      <c r="T66" s="267"/>
      <c r="U66" s="267"/>
      <c r="V66" s="267"/>
    </row>
    <row r="67" spans="1:22" s="90" customFormat="1" x14ac:dyDescent="0.2">
      <c r="S67" s="269"/>
      <c r="T67" s="269"/>
      <c r="U67" s="269"/>
      <c r="V67" s="269"/>
    </row>
    <row r="68" spans="1:22" s="90" customFormat="1" x14ac:dyDescent="0.2">
      <c r="B68" s="641"/>
      <c r="C68" s="641"/>
      <c r="D68" s="641"/>
      <c r="E68" s="641"/>
      <c r="F68" s="641"/>
      <c r="G68" s="641"/>
      <c r="H68" s="641"/>
      <c r="I68" s="641"/>
      <c r="J68" s="641"/>
      <c r="K68" s="641"/>
      <c r="S68" s="269"/>
      <c r="T68" s="269"/>
      <c r="U68" s="269"/>
      <c r="V68" s="269"/>
    </row>
    <row r="69" spans="1:22" s="90" customFormat="1" x14ac:dyDescent="0.2">
      <c r="B69" s="641" t="s">
        <v>315</v>
      </c>
      <c r="C69" s="641"/>
      <c r="D69" s="957"/>
      <c r="E69" s="957"/>
      <c r="F69" s="958"/>
      <c r="G69" s="958"/>
      <c r="H69" s="641"/>
      <c r="I69" s="959" t="s">
        <v>316</v>
      </c>
      <c r="J69" s="960"/>
      <c r="K69" s="960"/>
      <c r="S69" s="269"/>
      <c r="T69" s="269"/>
      <c r="U69" s="269"/>
      <c r="V69" s="269"/>
    </row>
    <row r="70" spans="1:22" s="90" customFormat="1" ht="15.75" customHeight="1" x14ac:dyDescent="0.2">
      <c r="S70" s="269"/>
      <c r="T70" s="269"/>
      <c r="U70" s="269"/>
      <c r="V70" s="269"/>
    </row>
    <row r="71" spans="1:22" s="90" customFormat="1" ht="15.75" customHeight="1" x14ac:dyDescent="0.2">
      <c r="B71" s="641" t="s">
        <v>164</v>
      </c>
      <c r="C71" s="641"/>
      <c r="D71" s="957"/>
      <c r="E71" s="957"/>
      <c r="F71" s="958"/>
      <c r="G71" s="958"/>
      <c r="H71" s="641"/>
      <c r="I71" s="959" t="s">
        <v>170</v>
      </c>
      <c r="J71" s="961"/>
      <c r="K71" s="961"/>
      <c r="S71" s="269"/>
      <c r="T71" s="269"/>
      <c r="U71" s="269"/>
      <c r="V71" s="269"/>
    </row>
    <row r="72" spans="1:22" s="90" customFormat="1" ht="15.75" customHeight="1" x14ac:dyDescent="0.2">
      <c r="S72" s="269"/>
      <c r="T72" s="269"/>
      <c r="U72" s="269"/>
      <c r="V72" s="269"/>
    </row>
    <row r="73" spans="1:22" s="90" customFormat="1" ht="15.75" customHeight="1" x14ac:dyDescent="0.2">
      <c r="B73" s="641" t="s">
        <v>219</v>
      </c>
      <c r="C73" s="641"/>
      <c r="D73" s="957"/>
      <c r="E73" s="957"/>
      <c r="F73" s="958"/>
      <c r="G73" s="958"/>
      <c r="H73" s="641"/>
      <c r="I73" s="959" t="s">
        <v>170</v>
      </c>
      <c r="J73" s="961"/>
      <c r="K73" s="961"/>
      <c r="S73" s="269"/>
      <c r="T73" s="269"/>
      <c r="U73" s="269"/>
      <c r="V73" s="269"/>
    </row>
    <row r="74" spans="1:22" s="90" customFormat="1" ht="15.75" customHeight="1" x14ac:dyDescent="0.25">
      <c r="A74" s="373"/>
      <c r="B74" s="464"/>
      <c r="C74" s="964" t="s">
        <v>103</v>
      </c>
      <c r="D74" s="964"/>
      <c r="E74" s="964"/>
      <c r="F74" s="964"/>
      <c r="G74" s="964"/>
      <c r="H74" s="964"/>
      <c r="I74" s="964"/>
      <c r="J74" s="964"/>
      <c r="K74" s="964"/>
      <c r="L74" s="465"/>
      <c r="M74" s="465"/>
      <c r="S74" s="269"/>
      <c r="T74" s="269"/>
      <c r="U74" s="269"/>
      <c r="V74" s="269"/>
    </row>
    <row r="75" spans="1:22" ht="15" customHeight="1" x14ac:dyDescent="0.2"/>
    <row r="84" spans="1:22" ht="15.75" customHeight="1" x14ac:dyDescent="0.2"/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3" spans="1:22" ht="15" x14ac:dyDescent="0.2">
      <c r="A183" s="144"/>
      <c r="C183" s="144"/>
      <c r="D183" s="144"/>
      <c r="E183" s="144"/>
      <c r="F183" s="144"/>
      <c r="G183" s="144"/>
      <c r="H183" s="144"/>
      <c r="S183" s="144"/>
      <c r="T183" s="144"/>
      <c r="U183" s="144"/>
      <c r="V183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9" spans="1:22" ht="15" x14ac:dyDescent="0.2">
      <c r="A189" s="144"/>
      <c r="C189" s="144"/>
      <c r="D189" s="144"/>
      <c r="E189" s="144"/>
      <c r="F189" s="144"/>
      <c r="G189" s="144"/>
      <c r="H189" s="144"/>
      <c r="S189" s="144"/>
      <c r="T189" s="144"/>
      <c r="U189" s="144"/>
      <c r="V189" s="144"/>
    </row>
    <row r="190" spans="1:22" ht="15" x14ac:dyDescent="0.2">
      <c r="A190" s="144"/>
      <c r="C190" s="144"/>
      <c r="D190" s="144"/>
      <c r="E190" s="144"/>
      <c r="F190" s="144"/>
      <c r="G190" s="144"/>
      <c r="H190" s="144"/>
      <c r="S190" s="144"/>
      <c r="T190" s="144"/>
      <c r="U190" s="144"/>
      <c r="V190" s="144"/>
    </row>
    <row r="191" spans="1:22" ht="15" x14ac:dyDescent="0.2">
      <c r="A191" s="144"/>
      <c r="C191" s="144"/>
      <c r="D191" s="144"/>
      <c r="E191" s="144"/>
      <c r="F191" s="144"/>
      <c r="G191" s="144"/>
      <c r="H191" s="144"/>
      <c r="S191" s="144"/>
      <c r="T191" s="144"/>
      <c r="U191" s="144"/>
      <c r="V191" s="144"/>
    </row>
    <row r="192" spans="1:22" ht="15" x14ac:dyDescent="0.2">
      <c r="A192" s="144"/>
      <c r="C192" s="144"/>
      <c r="D192" s="144"/>
      <c r="E192" s="144"/>
      <c r="F192" s="144"/>
      <c r="G192" s="144"/>
      <c r="H192" s="144"/>
      <c r="S192" s="144"/>
      <c r="T192" s="144"/>
      <c r="U192" s="144"/>
      <c r="V192" s="144"/>
    </row>
    <row r="193" spans="1:22" ht="15" x14ac:dyDescent="0.2">
      <c r="A193" s="144"/>
      <c r="C193" s="144"/>
      <c r="D193" s="144"/>
      <c r="E193" s="144"/>
      <c r="F193" s="144"/>
      <c r="G193" s="144"/>
      <c r="H193" s="144"/>
      <c r="S193" s="144"/>
      <c r="T193" s="144"/>
      <c r="U193" s="144"/>
      <c r="V193" s="144"/>
    </row>
  </sheetData>
  <sheetProtection selectLockedCells="1" selectUnlockedCells="1"/>
  <mergeCells count="60">
    <mergeCell ref="D71:G71"/>
    <mergeCell ref="I71:K71"/>
    <mergeCell ref="D73:G73"/>
    <mergeCell ref="I73:K73"/>
    <mergeCell ref="C74:K74"/>
    <mergeCell ref="S61:T61"/>
    <mergeCell ref="U61:V61"/>
    <mergeCell ref="N62:P62"/>
    <mergeCell ref="Q62:R62"/>
    <mergeCell ref="D69:G69"/>
    <mergeCell ref="I69:K69"/>
    <mergeCell ref="Q61:R61"/>
    <mergeCell ref="A58:M58"/>
    <mergeCell ref="A59:M59"/>
    <mergeCell ref="A60:M60"/>
    <mergeCell ref="A61:M61"/>
    <mergeCell ref="N61:P61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бюджет</vt:lpstr>
      <vt:lpstr>до наказу МК-21-1зм</vt:lpstr>
      <vt:lpstr>тит ЗО</vt:lpstr>
      <vt:lpstr>План МКТ (новий)</vt:lpstr>
      <vt:lpstr>План МКТ</vt:lpstr>
      <vt:lpstr>Маркетинг</vt:lpstr>
      <vt:lpstr>до наказу</vt:lpstr>
      <vt:lpstr>План МК  (2026-2027)</vt:lpstr>
      <vt:lpstr>'План МК  (2026-2027)'!Заголовки_для_печати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(2026-2027)'!Область_печати</vt:lpstr>
      <vt:lpstr>'План МКТ'!Область_печати</vt:lpstr>
      <vt:lpstr>'План МКТ (новий)'!Область_печати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2021-04-08T10:37:20Z</cp:lastPrinted>
  <dcterms:created xsi:type="dcterms:W3CDTF">2011-02-06T10:49:14Z</dcterms:created>
  <dcterms:modified xsi:type="dcterms:W3CDTF">2026-04-21T12:29:10Z</dcterms:modified>
</cp:coreProperties>
</file>